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filterPrivacy="1" autoCompressPictures="0"/>
  <bookViews>
    <workbookView xWindow="0" yWindow="120" windowWidth="15600" windowHeight="11640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" i="4" l="1"/>
  <c r="V15" i="4"/>
  <c r="V17" i="4"/>
  <c r="V19" i="4"/>
  <c r="V21" i="4"/>
  <c r="V23" i="4"/>
  <c r="N25" i="3" l="1"/>
  <c r="N23" i="3"/>
  <c r="N22" i="3"/>
  <c r="N19" i="3"/>
  <c r="N16" i="3"/>
  <c r="N13" i="3"/>
  <c r="N10" i="3"/>
  <c r="M24" i="3"/>
  <c r="M23" i="3"/>
  <c r="M21" i="3"/>
  <c r="L24" i="3"/>
  <c r="L25" i="3" s="1"/>
  <c r="L23" i="3"/>
  <c r="T15" i="4"/>
  <c r="I8" i="3"/>
  <c r="J8" i="3"/>
  <c r="K8" i="3"/>
  <c r="I9" i="3"/>
  <c r="J9" i="3"/>
  <c r="I10" i="3"/>
  <c r="J10" i="3"/>
  <c r="K10" i="3"/>
  <c r="I11" i="3"/>
  <c r="J11" i="3"/>
  <c r="K11" i="3"/>
  <c r="I12" i="3"/>
  <c r="J12" i="3"/>
  <c r="I13" i="3"/>
  <c r="J13" i="3"/>
  <c r="K13" i="3"/>
  <c r="I14" i="3"/>
  <c r="J14" i="3"/>
  <c r="K14" i="3"/>
  <c r="I15" i="3"/>
  <c r="J15" i="3"/>
  <c r="I16" i="3"/>
  <c r="J16" i="3"/>
  <c r="K16" i="3"/>
  <c r="I17" i="3"/>
  <c r="J17" i="3"/>
  <c r="K17" i="3"/>
  <c r="I18" i="3"/>
  <c r="J18" i="3"/>
  <c r="I19" i="3"/>
  <c r="J19" i="3"/>
  <c r="K19" i="3"/>
  <c r="I20" i="3"/>
  <c r="J20" i="3"/>
  <c r="K20" i="3"/>
  <c r="I21" i="3"/>
  <c r="J21" i="3"/>
  <c r="I22" i="3"/>
  <c r="J22" i="3"/>
  <c r="K22" i="3"/>
  <c r="I23" i="3"/>
  <c r="J23" i="3"/>
  <c r="K23" i="3"/>
  <c r="I24" i="3"/>
  <c r="J24" i="3"/>
  <c r="I25" i="3"/>
  <c r="J25" i="3"/>
  <c r="K25" i="3"/>
  <c r="M25" i="3" l="1"/>
  <c r="Y13" i="2" l="1"/>
  <c r="L9" i="3" s="1"/>
  <c r="X13" i="2"/>
  <c r="L8" i="3" s="1"/>
  <c r="V13" i="2"/>
  <c r="N8" i="3" s="1"/>
  <c r="I11" i="1"/>
  <c r="Z13" i="2" s="1"/>
  <c r="M8" i="3" s="1"/>
  <c r="L10" i="3" l="1"/>
  <c r="V23" i="2"/>
  <c r="I22" i="1"/>
  <c r="AA23" i="2" s="1"/>
  <c r="I21" i="1"/>
  <c r="Z23" i="2" s="1"/>
  <c r="F23" i="2"/>
  <c r="I23" i="2"/>
  <c r="L23" i="2"/>
  <c r="O23" i="2"/>
  <c r="O23" i="4" s="1"/>
  <c r="R23" i="2"/>
  <c r="R23" i="4" s="1"/>
  <c r="D23" i="2"/>
  <c r="G23" i="2"/>
  <c r="J23" i="2"/>
  <c r="J23" i="4" s="1"/>
  <c r="M23" i="2"/>
  <c r="M23" i="4" s="1"/>
  <c r="P23" i="2"/>
  <c r="V21" i="2"/>
  <c r="N20" i="3" s="1"/>
  <c r="I19" i="1"/>
  <c r="Z21" i="2" s="1"/>
  <c r="M20" i="3" s="1"/>
  <c r="M22" i="3" s="1"/>
  <c r="F21" i="2"/>
  <c r="I21" i="2"/>
  <c r="L21" i="2"/>
  <c r="L21" i="4" s="1"/>
  <c r="O21" i="2"/>
  <c r="O21" i="4" s="1"/>
  <c r="D21" i="2"/>
  <c r="D21" i="4" s="1"/>
  <c r="G21" i="2"/>
  <c r="G21" i="4" s="1"/>
  <c r="J21" i="2"/>
  <c r="J21" i="4" s="1"/>
  <c r="M21" i="2"/>
  <c r="V19" i="2"/>
  <c r="N17" i="3" s="1"/>
  <c r="I18" i="1"/>
  <c r="AA19" i="2" s="1"/>
  <c r="M18" i="3" s="1"/>
  <c r="I17" i="1"/>
  <c r="Z19" i="2" s="1"/>
  <c r="M17" i="3" s="1"/>
  <c r="F19" i="2"/>
  <c r="I19" i="2"/>
  <c r="I19" i="4" s="1"/>
  <c r="L19" i="4"/>
  <c r="D19" i="2"/>
  <c r="G19" i="2"/>
  <c r="V17" i="2"/>
  <c r="N14" i="3" s="1"/>
  <c r="I16" i="1"/>
  <c r="AA17" i="2" s="1"/>
  <c r="M15" i="3" s="1"/>
  <c r="I15" i="1"/>
  <c r="Z17" i="2" s="1"/>
  <c r="M14" i="3" s="1"/>
  <c r="F17" i="2"/>
  <c r="I17" i="2"/>
  <c r="I17" i="4" s="1"/>
  <c r="V15" i="2"/>
  <c r="N11" i="3" s="1"/>
  <c r="I14" i="1"/>
  <c r="AA15" i="2" s="1"/>
  <c r="M12" i="3" s="1"/>
  <c r="I13" i="1"/>
  <c r="Z15" i="2" s="1"/>
  <c r="M11" i="3" s="1"/>
  <c r="Y15" i="2"/>
  <c r="L12" i="3" s="1"/>
  <c r="X15" i="2"/>
  <c r="L11" i="3" s="1"/>
  <c r="I12" i="1"/>
  <c r="AA13" i="2" s="1"/>
  <c r="M9" i="3" s="1"/>
  <c r="M10" i="3" s="1"/>
  <c r="H10" i="3"/>
  <c r="T10" i="3" s="1"/>
  <c r="H13" i="3"/>
  <c r="T13" i="3"/>
  <c r="Y15" i="4" s="1"/>
  <c r="H14" i="4"/>
  <c r="K14" i="4"/>
  <c r="N14" i="4"/>
  <c r="Q14" i="4"/>
  <c r="T14" i="4"/>
  <c r="H25" i="3"/>
  <c r="F23" i="3"/>
  <c r="F24" i="3"/>
  <c r="G24" i="3"/>
  <c r="H23" i="3"/>
  <c r="G23" i="3"/>
  <c r="G25" i="3" s="1"/>
  <c r="H22" i="3"/>
  <c r="T22" i="3" s="1"/>
  <c r="Y21" i="4" s="1"/>
  <c r="F20" i="3"/>
  <c r="F21" i="3"/>
  <c r="G21" i="3"/>
  <c r="H20" i="3"/>
  <c r="G20" i="3"/>
  <c r="H19" i="3"/>
  <c r="F17" i="3"/>
  <c r="F18" i="3"/>
  <c r="G18" i="3"/>
  <c r="H17" i="3"/>
  <c r="G17" i="3"/>
  <c r="G19" i="3" s="1"/>
  <c r="H16" i="3"/>
  <c r="F14" i="3"/>
  <c r="F15" i="3"/>
  <c r="G15" i="3"/>
  <c r="H14" i="3"/>
  <c r="G14" i="3"/>
  <c r="F11" i="3"/>
  <c r="F12" i="3"/>
  <c r="F13" i="3"/>
  <c r="G12" i="3"/>
  <c r="H11" i="3"/>
  <c r="G11" i="3"/>
  <c r="G13" i="3"/>
  <c r="F8" i="3"/>
  <c r="R8" i="3" s="1"/>
  <c r="F9" i="3"/>
  <c r="R9" i="3" s="1"/>
  <c r="G9" i="3"/>
  <c r="H8" i="3"/>
  <c r="T8" i="3" s="1"/>
  <c r="G8" i="3"/>
  <c r="S8" i="3" s="1"/>
  <c r="I20" i="1"/>
  <c r="D17" i="2"/>
  <c r="X17" i="2" s="1"/>
  <c r="L14" i="3" s="1"/>
  <c r="Y24" i="4"/>
  <c r="Q24" i="4"/>
  <c r="N24" i="4"/>
  <c r="K24" i="4"/>
  <c r="H24" i="4"/>
  <c r="E24" i="4"/>
  <c r="Q23" i="4"/>
  <c r="N23" i="4"/>
  <c r="L23" i="4"/>
  <c r="K23" i="4"/>
  <c r="I23" i="4"/>
  <c r="H23" i="4"/>
  <c r="G23" i="4"/>
  <c r="E23" i="4"/>
  <c r="D23" i="4"/>
  <c r="C23" i="4"/>
  <c r="T22" i="4"/>
  <c r="N22" i="4"/>
  <c r="K22" i="4"/>
  <c r="H22" i="4"/>
  <c r="E22" i="4"/>
  <c r="U21" i="4"/>
  <c r="T21" i="4"/>
  <c r="S21" i="4"/>
  <c r="N21" i="4"/>
  <c r="M21" i="4"/>
  <c r="K21" i="4"/>
  <c r="H21" i="4"/>
  <c r="E21" i="4"/>
  <c r="C21" i="4"/>
  <c r="T20" i="4"/>
  <c r="Q20" i="4"/>
  <c r="K20" i="4"/>
  <c r="H20" i="4"/>
  <c r="E20" i="4"/>
  <c r="U19" i="4"/>
  <c r="T19" i="4"/>
  <c r="S19" i="4"/>
  <c r="R19" i="4"/>
  <c r="Q19" i="4"/>
  <c r="P19" i="4"/>
  <c r="K19" i="4"/>
  <c r="J19" i="4"/>
  <c r="H19" i="4"/>
  <c r="E19" i="4"/>
  <c r="C19" i="4"/>
  <c r="T18" i="4"/>
  <c r="Q18" i="4"/>
  <c r="N18" i="4"/>
  <c r="H18" i="4"/>
  <c r="E18" i="4"/>
  <c r="U17" i="4"/>
  <c r="T17" i="4"/>
  <c r="S17" i="4"/>
  <c r="R17" i="4"/>
  <c r="Q17" i="4"/>
  <c r="P17" i="4"/>
  <c r="O17" i="4"/>
  <c r="M17" i="4"/>
  <c r="H17" i="4"/>
  <c r="E17" i="4"/>
  <c r="C17" i="4"/>
  <c r="T16" i="4"/>
  <c r="N16" i="4"/>
  <c r="K16" i="4"/>
  <c r="E16" i="4"/>
  <c r="U15" i="4"/>
  <c r="S15" i="4"/>
  <c r="R15" i="4"/>
  <c r="Q15" i="4"/>
  <c r="O15" i="4"/>
  <c r="N15" i="4"/>
  <c r="M15" i="4"/>
  <c r="L15" i="4"/>
  <c r="K15" i="4"/>
  <c r="J15" i="4"/>
  <c r="F15" i="4"/>
  <c r="E15" i="4"/>
  <c r="C15" i="4"/>
  <c r="U13" i="4"/>
  <c r="T13" i="4"/>
  <c r="S13" i="4"/>
  <c r="R13" i="4"/>
  <c r="P13" i="4"/>
  <c r="O13" i="4"/>
  <c r="N13" i="4"/>
  <c r="M13" i="4"/>
  <c r="L13" i="4"/>
  <c r="K13" i="4"/>
  <c r="J13" i="4"/>
  <c r="I13" i="4"/>
  <c r="G13" i="4"/>
  <c r="C13" i="4"/>
  <c r="T25" i="3"/>
  <c r="Y23" i="4" s="1"/>
  <c r="D25" i="3"/>
  <c r="C25" i="3"/>
  <c r="B23" i="3"/>
  <c r="D22" i="3"/>
  <c r="C22" i="3"/>
  <c r="B20" i="3"/>
  <c r="T19" i="3"/>
  <c r="Y19" i="4" s="1"/>
  <c r="D19" i="3"/>
  <c r="C19" i="3"/>
  <c r="B17" i="3"/>
  <c r="D16" i="3"/>
  <c r="C16" i="3"/>
  <c r="B14" i="3"/>
  <c r="D13" i="3"/>
  <c r="C13" i="3"/>
  <c r="B11" i="3"/>
  <c r="D10" i="3"/>
  <c r="C10" i="3"/>
  <c r="B8" i="3"/>
  <c r="P23" i="4"/>
  <c r="C23" i="2"/>
  <c r="C21" i="2"/>
  <c r="G19" i="4"/>
  <c r="F19" i="4"/>
  <c r="D19" i="4"/>
  <c r="C19" i="2"/>
  <c r="G17" i="4"/>
  <c r="C17" i="2"/>
  <c r="C15" i="2"/>
  <c r="X14" i="2"/>
  <c r="C13" i="2"/>
  <c r="J21" i="1"/>
  <c r="Z13" i="4"/>
  <c r="M16" i="3" l="1"/>
  <c r="M19" i="3"/>
  <c r="L13" i="3"/>
  <c r="M13" i="3"/>
  <c r="G10" i="3"/>
  <c r="S9" i="3"/>
  <c r="S10" i="3" s="1"/>
  <c r="T11" i="3"/>
  <c r="S24" i="3"/>
  <c r="F10" i="3"/>
  <c r="R10" i="3"/>
  <c r="F16" i="3"/>
  <c r="S12" i="3"/>
  <c r="AC15" i="4" s="1"/>
  <c r="S18" i="3"/>
  <c r="AC19" i="4" s="1"/>
  <c r="W21" i="4"/>
  <c r="X21" i="4" s="1"/>
  <c r="F17" i="4"/>
  <c r="Y17" i="2"/>
  <c r="L15" i="3" s="1"/>
  <c r="L16" i="3" s="1"/>
  <c r="W19" i="4"/>
  <c r="X19" i="4" s="1"/>
  <c r="D17" i="4"/>
  <c r="AA13" i="4"/>
  <c r="Z14" i="4" s="1"/>
  <c r="R11" i="3"/>
  <c r="Z15" i="4" s="1"/>
  <c r="Y19" i="2"/>
  <c r="L18" i="3" s="1"/>
  <c r="X21" i="2"/>
  <c r="F21" i="4"/>
  <c r="Y21" i="2"/>
  <c r="X23" i="2"/>
  <c r="X24" i="2" s="1"/>
  <c r="X19" i="2"/>
  <c r="F23" i="4"/>
  <c r="Y23" i="2"/>
  <c r="F25" i="3"/>
  <c r="T16" i="3"/>
  <c r="Y17" i="4" s="1"/>
  <c r="F19" i="3"/>
  <c r="G16" i="3"/>
  <c r="G22" i="3"/>
  <c r="F22" i="3"/>
  <c r="AA21" i="2"/>
  <c r="S21" i="3"/>
  <c r="AC21" i="4" s="1"/>
  <c r="J19" i="1"/>
  <c r="AC13" i="4"/>
  <c r="T17" i="3"/>
  <c r="J15" i="1"/>
  <c r="Y13" i="4"/>
  <c r="S15" i="3"/>
  <c r="AC17" i="4" s="1"/>
  <c r="AC23" i="4"/>
  <c r="J11" i="1"/>
  <c r="T20" i="3"/>
  <c r="J17" i="1"/>
  <c r="S11" i="3"/>
  <c r="T14" i="3"/>
  <c r="R23" i="3"/>
  <c r="Z23" i="4" s="1"/>
  <c r="T23" i="3"/>
  <c r="Y22" i="4" s="1"/>
  <c r="W23" i="4"/>
  <c r="X23" i="4" s="1"/>
  <c r="W17" i="4"/>
  <c r="X17" i="4" s="1"/>
  <c r="W15" i="4"/>
  <c r="X15" i="4" s="1"/>
  <c r="W13" i="4"/>
  <c r="X13" i="4" s="1"/>
  <c r="J13" i="1"/>
  <c r="S23" i="3"/>
  <c r="Z24" i="2"/>
  <c r="Z20" i="2"/>
  <c r="Z22" i="2"/>
  <c r="Z18" i="2"/>
  <c r="D15" i="4"/>
  <c r="X16" i="2"/>
  <c r="R12" i="3"/>
  <c r="Z16" i="2"/>
  <c r="Z14" i="2"/>
  <c r="R15" i="3" l="1"/>
  <c r="AA17" i="4" s="1"/>
  <c r="L17" i="3"/>
  <c r="R17" i="3" s="1"/>
  <c r="Z19" i="4" s="1"/>
  <c r="L20" i="3"/>
  <c r="R20" i="3" s="1"/>
  <c r="Z21" i="4" s="1"/>
  <c r="L21" i="3"/>
  <c r="S13" i="3"/>
  <c r="AB15" i="4"/>
  <c r="AB16" i="4" s="1"/>
  <c r="X20" i="2"/>
  <c r="X22" i="2"/>
  <c r="X18" i="2"/>
  <c r="R18" i="3"/>
  <c r="S17" i="3"/>
  <c r="S20" i="3"/>
  <c r="S14" i="3"/>
  <c r="R14" i="3"/>
  <c r="AB13" i="4"/>
  <c r="AB14" i="4" s="1"/>
  <c r="L22" i="3" l="1"/>
  <c r="R21" i="3"/>
  <c r="L19" i="3"/>
  <c r="R24" i="3"/>
  <c r="AA19" i="4"/>
  <c r="Z20" i="4" s="1"/>
  <c r="R19" i="3"/>
  <c r="AB23" i="4"/>
  <c r="AB24" i="4" s="1"/>
  <c r="S25" i="3"/>
  <c r="S19" i="3"/>
  <c r="AB19" i="4"/>
  <c r="AB20" i="4" s="1"/>
  <c r="S22" i="3"/>
  <c r="AB21" i="4"/>
  <c r="AB22" i="4" s="1"/>
  <c r="R16" i="3"/>
  <c r="Z17" i="4"/>
  <c r="Z18" i="4" s="1"/>
  <c r="AB17" i="4"/>
  <c r="AB18" i="4" s="1"/>
  <c r="S16" i="3"/>
  <c r="AA15" i="4"/>
  <c r="Z16" i="4" s="1"/>
  <c r="R13" i="3"/>
  <c r="R22" i="3" l="1"/>
  <c r="AA21" i="4"/>
  <c r="Z22" i="4" s="1"/>
  <c r="AA23" i="4"/>
  <c r="Z24" i="4" s="1"/>
  <c r="R25" i="3"/>
</calcChain>
</file>

<file path=xl/sharedStrings.xml><?xml version="1.0" encoding="utf-8"?>
<sst xmlns="http://schemas.openxmlformats.org/spreadsheetml/2006/main" count="140" uniqueCount="63">
  <si>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</si>
  <si>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</si>
  <si>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</si>
  <si>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</si>
  <si>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</si>
  <si>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</si>
  <si>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</si>
  <si>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</si>
  <si>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</si>
  <si>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</si>
  <si>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</si>
  <si>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</si>
  <si>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</si>
  <si>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</si>
  <si>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</si>
  <si>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</si>
  <si>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</si>
  <si>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</si>
  <si>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</si>
  <si>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</si>
  <si>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</si>
  <si>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</si>
  <si>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</si>
  <si>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</si>
  <si>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</si>
  <si>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</si>
  <si>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</si>
  <si>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</si>
  <si>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</si>
  <si>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</si>
  <si>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</si>
  <si>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</si>
  <si>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</si>
  <si>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</si>
  <si>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</si>
  <si>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</si>
  <si>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</si>
  <si>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</si>
  <si>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</si>
  <si>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г.Уральск</t>
  </si>
  <si>
    <t>«КАЗЫГУРТ»                                      г.Шымкент</t>
  </si>
  <si>
    <t>«GRACIA-КZ»                                   г.Уральск</t>
  </si>
  <si>
    <t>г. Тараз</t>
  </si>
  <si>
    <t>10-17.11.2020</t>
  </si>
  <si>
    <t>10-17.12.2020</t>
  </si>
  <si>
    <t xml:space="preserve">«ХРОМТАУ»                                г.Хромтау </t>
  </si>
  <si>
    <t>"МЕТАЛЛУРГ"                                              г. Темиртау Карагандинская обл.</t>
  </si>
  <si>
    <t>:</t>
  </si>
  <si>
    <t>10-16.02.2021 г.</t>
  </si>
  <si>
    <t>Подсчёт  коэффициентов  соотношений  мячей 4-го тура</t>
  </si>
  <si>
    <t>4-го тура 29-го чемпионата РК по волейболу  среди женских команд Высшей Лиги</t>
  </si>
  <si>
    <t>Очки  3-х туров</t>
  </si>
  <si>
    <t>Очки   4-го тура</t>
  </si>
  <si>
    <t>Очки    4-х туров</t>
  </si>
  <si>
    <t>10-17.03.2021 г.</t>
  </si>
  <si>
    <t>г.Костанай</t>
  </si>
  <si>
    <t xml:space="preserve">            Главный секретарь                                О.Вишнякова</t>
  </si>
  <si>
    <t>г. Костанай</t>
  </si>
  <si>
    <t>10-16.03.2021 г.</t>
  </si>
  <si>
    <t>Главный судья, НСВК                                А.Калиев</t>
  </si>
  <si>
    <t xml:space="preserve">    Главный секретарь, </t>
  </si>
  <si>
    <t xml:space="preserve">            О.Вишнякова</t>
  </si>
  <si>
    <t xml:space="preserve">Главный судья, НСВК                          А.Калиев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</si>
</sst>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/>
    </xf>
    <xf numFmtId="0" fontId="9" fillId="0" borderId="21" xfId="0" applyNumberFormat="1" applyFont="1" applyBorder="1" applyAlignment="1">
      <alignment horizont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/>
    </xf>
    <xf numFmtId="0" fontId="9" fillId="0" borderId="30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3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61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7" xfId="0" applyNumberFormat="1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7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2;&#1081;&#1073;&#1077;&#1097;&#1077;/AppData/Roaming/Microsoft/Excel/&#1074;&#1099;&#1096;&#1082;&#1072;%20&#1078;&#1077;&#1085;%202%20&#1090;&#1091;&#1088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78;&#1077;&#1085;%203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3">
          <cell r="V13">
            <v>7</v>
          </cell>
          <cell r="W13">
            <v>3</v>
          </cell>
          <cell r="X13">
            <v>10</v>
          </cell>
          <cell r="Y13">
            <v>10</v>
          </cell>
          <cell r="Z13">
            <v>397</v>
          </cell>
          <cell r="AA13">
            <v>405</v>
          </cell>
        </row>
        <row r="15">
          <cell r="V15">
            <v>13</v>
          </cell>
          <cell r="W15">
            <v>4</v>
          </cell>
          <cell r="X15">
            <v>14</v>
          </cell>
          <cell r="Y15">
            <v>3</v>
          </cell>
          <cell r="Z15">
            <v>409</v>
          </cell>
          <cell r="AA15">
            <v>318</v>
          </cell>
        </row>
        <row r="17">
          <cell r="V17">
            <v>12</v>
          </cell>
          <cell r="W17">
            <v>4</v>
          </cell>
          <cell r="X17">
            <v>12</v>
          </cell>
          <cell r="Y17">
            <v>5</v>
          </cell>
          <cell r="Z17">
            <v>397</v>
          </cell>
          <cell r="AA17">
            <v>312</v>
          </cell>
        </row>
        <row r="19">
          <cell r="V19">
            <v>9</v>
          </cell>
          <cell r="W19">
            <v>3</v>
          </cell>
          <cell r="X19">
            <v>12</v>
          </cell>
          <cell r="Y19">
            <v>9</v>
          </cell>
          <cell r="Z19">
            <v>488</v>
          </cell>
          <cell r="AA19">
            <v>435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15</v>
          </cell>
          <cell r="Z21">
            <v>237</v>
          </cell>
          <cell r="AA21">
            <v>375</v>
          </cell>
        </row>
        <row r="23">
          <cell r="V23">
            <v>4</v>
          </cell>
          <cell r="W23">
            <v>1</v>
          </cell>
          <cell r="X23">
            <v>6</v>
          </cell>
          <cell r="Y23">
            <v>12</v>
          </cell>
          <cell r="Z23">
            <v>317</v>
          </cell>
          <cell r="AA23">
            <v>400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/>
      <sheetData sheetId="2">
        <row r="8">
          <cell r="I8">
            <v>15</v>
          </cell>
          <cell r="J8">
            <v>464</v>
          </cell>
          <cell r="K8">
            <v>14</v>
          </cell>
        </row>
        <row r="9">
          <cell r="I9">
            <v>5</v>
          </cell>
          <cell r="J9">
            <v>381</v>
          </cell>
        </row>
        <row r="10">
          <cell r="I10">
            <v>3</v>
          </cell>
          <cell r="J10">
            <v>1.2178477690288714</v>
          </cell>
          <cell r="K10">
            <v>5</v>
          </cell>
        </row>
        <row r="11">
          <cell r="I11">
            <v>14</v>
          </cell>
          <cell r="J11">
            <v>444</v>
          </cell>
          <cell r="K11">
            <v>12</v>
          </cell>
        </row>
        <row r="12">
          <cell r="I12">
            <v>6</v>
          </cell>
          <cell r="J12">
            <v>387</v>
          </cell>
        </row>
        <row r="13">
          <cell r="I13">
            <v>2.3333333333333335</v>
          </cell>
          <cell r="J13">
            <v>1.1472868217054264</v>
          </cell>
          <cell r="K13">
            <v>4</v>
          </cell>
        </row>
        <row r="14">
          <cell r="I14">
            <v>11</v>
          </cell>
          <cell r="J14">
            <v>409</v>
          </cell>
          <cell r="K14">
            <v>9</v>
          </cell>
        </row>
        <row r="15">
          <cell r="I15">
            <v>6</v>
          </cell>
          <cell r="J15">
            <v>350</v>
          </cell>
        </row>
        <row r="16">
          <cell r="I16">
            <v>1.8333333333333333</v>
          </cell>
          <cell r="J16">
            <v>1.1685714285714286</v>
          </cell>
          <cell r="K16">
            <v>3</v>
          </cell>
        </row>
        <row r="17">
          <cell r="I17">
            <v>9</v>
          </cell>
          <cell r="J17">
            <v>382</v>
          </cell>
          <cell r="K17">
            <v>7</v>
          </cell>
        </row>
        <row r="18">
          <cell r="I18">
            <v>9</v>
          </cell>
          <cell r="J18">
            <v>380</v>
          </cell>
        </row>
        <row r="19">
          <cell r="I19">
            <v>1</v>
          </cell>
          <cell r="J19">
            <v>1.0052631578947369</v>
          </cell>
          <cell r="K19">
            <v>2</v>
          </cell>
        </row>
        <row r="20">
          <cell r="I20">
            <v>4</v>
          </cell>
          <cell r="J20">
            <v>340</v>
          </cell>
          <cell r="K20">
            <v>2</v>
          </cell>
        </row>
        <row r="21">
          <cell r="I21">
            <v>14</v>
          </cell>
          <cell r="J21">
            <v>425</v>
          </cell>
        </row>
        <row r="22">
          <cell r="I22">
            <v>0.2857142857142857</v>
          </cell>
          <cell r="J22">
            <v>0.8</v>
          </cell>
          <cell r="K22">
            <v>1</v>
          </cell>
        </row>
        <row r="23">
          <cell r="I23">
            <v>2</v>
          </cell>
          <cell r="J23">
            <v>297</v>
          </cell>
          <cell r="K23">
            <v>1</v>
          </cell>
        </row>
        <row r="24">
          <cell r="I24">
            <v>15</v>
          </cell>
          <cell r="J24">
            <v>413</v>
          </cell>
        </row>
        <row r="25">
          <cell r="I25">
            <v>0.13333333333333333</v>
          </cell>
          <cell r="J25">
            <v>0.71912832929782078</v>
          </cell>
          <cell r="K25">
            <v>0</v>
          </cell>
        </row>
      </sheetData>
      <sheetData sheetId="3">
        <row r="13">
          <cell r="X13">
            <v>30</v>
          </cell>
        </row>
        <row r="15">
          <cell r="X15">
            <v>38</v>
          </cell>
        </row>
        <row r="17">
          <cell r="X17">
            <v>35</v>
          </cell>
        </row>
        <row r="19">
          <cell r="X19">
            <v>19</v>
          </cell>
        </row>
        <row r="21">
          <cell r="X21">
            <v>2</v>
          </cell>
        </row>
        <row r="23">
          <cell r="X23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zoomScale="90" zoomScaleNormal="90" workbookViewId="0">
      <selection activeCell="O17" sqref="N17:O17"/>
    </sheetView>
  </sheetViews>
  <sheetFormatPr defaultColWidth="8.85546875" defaultRowHeight="15" x14ac:dyDescent="0.2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42578125" style="21" customWidth="1"/>
    <col min="12" max="16384" width="8.85546875" style="21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3">
      <c r="B6" s="181" t="s">
        <v>49</v>
      </c>
      <c r="C6" s="181"/>
      <c r="D6" s="181"/>
      <c r="E6" s="181"/>
      <c r="F6" s="181"/>
      <c r="G6" s="181"/>
      <c r="H6" s="181"/>
      <c r="I6" s="181"/>
      <c r="J6" s="181"/>
    </row>
    <row r="7" spans="2:11" ht="17.45" customHeight="1" thickBot="1" x14ac:dyDescent="0.35">
      <c r="C7" s="1"/>
      <c r="K7" s="51"/>
    </row>
    <row r="8" spans="2:11" ht="17.100000000000001" customHeight="1" x14ac:dyDescent="0.25">
      <c r="B8" s="172" t="s">
        <v>0</v>
      </c>
      <c r="C8" s="172" t="s">
        <v>1</v>
      </c>
      <c r="D8" s="178" t="s">
        <v>5</v>
      </c>
      <c r="E8" s="178" t="s">
        <v>6</v>
      </c>
      <c r="F8" s="178" t="s">
        <v>7</v>
      </c>
      <c r="G8" s="178" t="s">
        <v>8</v>
      </c>
      <c r="H8" s="178" t="s">
        <v>9</v>
      </c>
      <c r="I8" s="174" t="s">
        <v>10</v>
      </c>
      <c r="J8" s="174" t="s">
        <v>11</v>
      </c>
      <c r="K8" s="51"/>
    </row>
    <row r="9" spans="2:11" ht="17.100000000000001" customHeight="1" x14ac:dyDescent="0.25">
      <c r="B9" s="177"/>
      <c r="C9" s="177"/>
      <c r="D9" s="179"/>
      <c r="E9" s="179"/>
      <c r="F9" s="179"/>
      <c r="G9" s="179"/>
      <c r="H9" s="179"/>
      <c r="I9" s="175"/>
      <c r="J9" s="175"/>
      <c r="K9" s="24"/>
    </row>
    <row r="10" spans="2:11" ht="17.100000000000001" customHeight="1" thickBot="1" x14ac:dyDescent="0.3">
      <c r="B10" s="173"/>
      <c r="C10" s="173"/>
      <c r="D10" s="180"/>
      <c r="E10" s="180"/>
      <c r="F10" s="180"/>
      <c r="G10" s="180"/>
      <c r="H10" s="180"/>
      <c r="I10" s="176"/>
      <c r="J10" s="176"/>
      <c r="K10" s="24"/>
    </row>
    <row r="11" spans="2:11" ht="17.100000000000001" customHeight="1" thickBot="1" x14ac:dyDescent="0.3">
      <c r="B11" s="172">
        <v>1</v>
      </c>
      <c r="C11" s="170" t="s">
        <v>37</v>
      </c>
      <c r="D11" s="121">
        <v>75</v>
      </c>
      <c r="E11" s="121"/>
      <c r="F11" s="121">
        <v>75</v>
      </c>
      <c r="G11" s="122">
        <v>99</v>
      </c>
      <c r="H11" s="121">
        <v>75</v>
      </c>
      <c r="I11" s="123">
        <f>SUM(D11:H11)</f>
        <v>324</v>
      </c>
      <c r="J11" s="164">
        <f>I11/I12</f>
        <v>1.4210526315789473</v>
      </c>
      <c r="K11" s="24"/>
    </row>
    <row r="12" spans="2:11" ht="17.100000000000001" customHeight="1" thickBot="1" x14ac:dyDescent="0.3">
      <c r="B12" s="173"/>
      <c r="C12" s="182"/>
      <c r="D12" s="124">
        <v>39</v>
      </c>
      <c r="E12" s="124"/>
      <c r="F12" s="124">
        <v>60</v>
      </c>
      <c r="G12" s="125">
        <v>90</v>
      </c>
      <c r="H12" s="124">
        <v>39</v>
      </c>
      <c r="I12" s="123">
        <f t="shared" ref="I12:I22" si="0">SUM(D12:H12)</f>
        <v>228</v>
      </c>
      <c r="J12" s="165"/>
      <c r="K12" s="24"/>
    </row>
    <row r="13" spans="2:11" ht="17.100000000000001" customHeight="1" thickBot="1" x14ac:dyDescent="0.3">
      <c r="B13" s="172">
        <v>2</v>
      </c>
      <c r="C13" s="166" t="s">
        <v>41</v>
      </c>
      <c r="D13" s="121">
        <v>75</v>
      </c>
      <c r="E13" s="121">
        <v>53</v>
      </c>
      <c r="F13" s="121">
        <v>60</v>
      </c>
      <c r="G13" s="122">
        <v>97</v>
      </c>
      <c r="H13" s="121"/>
      <c r="I13" s="123">
        <f t="shared" si="0"/>
        <v>285</v>
      </c>
      <c r="J13" s="164">
        <f>I13/I14</f>
        <v>1.0795454545454546</v>
      </c>
      <c r="K13" s="24"/>
    </row>
    <row r="14" spans="2:11" ht="17.100000000000001" customHeight="1" thickBot="1" x14ac:dyDescent="0.3">
      <c r="B14" s="173"/>
      <c r="C14" s="167"/>
      <c r="D14" s="126">
        <v>38</v>
      </c>
      <c r="E14" s="126">
        <v>75</v>
      </c>
      <c r="F14" s="126">
        <v>75</v>
      </c>
      <c r="G14" s="127">
        <v>76</v>
      </c>
      <c r="H14" s="126"/>
      <c r="I14" s="123">
        <f t="shared" si="0"/>
        <v>264</v>
      </c>
      <c r="J14" s="165"/>
      <c r="K14" s="24"/>
    </row>
    <row r="15" spans="2:11" ht="17.100000000000001" customHeight="1" thickBot="1" x14ac:dyDescent="0.3">
      <c r="B15" s="172">
        <v>3</v>
      </c>
      <c r="C15" s="166" t="s">
        <v>38</v>
      </c>
      <c r="D15" s="121"/>
      <c r="E15" s="121">
        <v>75</v>
      </c>
      <c r="F15" s="121">
        <v>75</v>
      </c>
      <c r="G15" s="122">
        <v>90</v>
      </c>
      <c r="H15" s="121">
        <v>110</v>
      </c>
      <c r="I15" s="123">
        <f t="shared" si="0"/>
        <v>350</v>
      </c>
      <c r="J15" s="164">
        <f>I15/I16</f>
        <v>1.1513157894736843</v>
      </c>
      <c r="K15" s="24"/>
    </row>
    <row r="16" spans="2:11" ht="17.100000000000001" customHeight="1" thickBot="1" x14ac:dyDescent="0.3">
      <c r="B16" s="173"/>
      <c r="C16" s="167"/>
      <c r="D16" s="124"/>
      <c r="E16" s="124">
        <v>53</v>
      </c>
      <c r="F16" s="124">
        <v>45</v>
      </c>
      <c r="G16" s="125">
        <v>99</v>
      </c>
      <c r="H16" s="124">
        <v>107</v>
      </c>
      <c r="I16" s="123">
        <f t="shared" si="0"/>
        <v>304</v>
      </c>
      <c r="J16" s="165"/>
      <c r="K16" s="24"/>
    </row>
    <row r="17" spans="2:11" ht="17.100000000000001" customHeight="1" thickBot="1" x14ac:dyDescent="0.3">
      <c r="B17" s="172">
        <v>4</v>
      </c>
      <c r="C17" s="166" t="s">
        <v>40</v>
      </c>
      <c r="D17" s="121">
        <v>39</v>
      </c>
      <c r="E17" s="121">
        <v>75</v>
      </c>
      <c r="F17" s="121"/>
      <c r="G17" s="122">
        <v>76</v>
      </c>
      <c r="H17" s="121">
        <v>107</v>
      </c>
      <c r="I17" s="123">
        <f t="shared" si="0"/>
        <v>297</v>
      </c>
      <c r="J17" s="164">
        <f>I17/I18</f>
        <v>0.8839285714285714</v>
      </c>
      <c r="K17" s="24"/>
    </row>
    <row r="18" spans="2:11" ht="17.100000000000001" customHeight="1" thickBot="1" x14ac:dyDescent="0.3">
      <c r="B18" s="173"/>
      <c r="C18" s="167"/>
      <c r="D18" s="126">
        <v>75</v>
      </c>
      <c r="E18" s="126">
        <v>54</v>
      </c>
      <c r="F18" s="126"/>
      <c r="G18" s="127">
        <v>97</v>
      </c>
      <c r="H18" s="126">
        <v>110</v>
      </c>
      <c r="I18" s="123">
        <f t="shared" si="0"/>
        <v>336</v>
      </c>
      <c r="J18" s="165"/>
      <c r="K18" s="24"/>
    </row>
    <row r="19" spans="2:11" ht="17.100000000000001" customHeight="1" thickBot="1" x14ac:dyDescent="0.3">
      <c r="B19" s="172">
        <v>5</v>
      </c>
      <c r="C19" s="170" t="s">
        <v>45</v>
      </c>
      <c r="D19" s="121">
        <v>38</v>
      </c>
      <c r="E19" s="121">
        <v>54</v>
      </c>
      <c r="F19" s="121">
        <v>45</v>
      </c>
      <c r="G19" s="122"/>
      <c r="H19" s="121">
        <v>39</v>
      </c>
      <c r="I19" s="123">
        <f t="shared" si="0"/>
        <v>176</v>
      </c>
      <c r="J19" s="164">
        <f>I19/I20</f>
        <v>0.58666666666666667</v>
      </c>
      <c r="K19" s="24"/>
    </row>
    <row r="20" spans="2:11" ht="17.100000000000001" customHeight="1" thickBot="1" x14ac:dyDescent="0.3">
      <c r="B20" s="173"/>
      <c r="C20" s="171"/>
      <c r="D20" s="124">
        <v>75</v>
      </c>
      <c r="E20" s="124">
        <v>75</v>
      </c>
      <c r="F20" s="126">
        <v>75</v>
      </c>
      <c r="G20" s="125"/>
      <c r="H20" s="124">
        <v>75</v>
      </c>
      <c r="I20" s="123">
        <f t="shared" si="0"/>
        <v>300</v>
      </c>
      <c r="J20" s="165"/>
      <c r="K20" s="24"/>
    </row>
    <row r="21" spans="2:11" ht="17.100000000000001" customHeight="1" thickBot="1" x14ac:dyDescent="0.3">
      <c r="B21" s="172">
        <v>6</v>
      </c>
      <c r="C21" s="168" t="s">
        <v>46</v>
      </c>
      <c r="D21" s="121"/>
      <c r="E21" s="121"/>
      <c r="F21" s="121"/>
      <c r="G21" s="128"/>
      <c r="H21" s="121"/>
      <c r="I21" s="123">
        <f t="shared" si="0"/>
        <v>0</v>
      </c>
      <c r="J21" s="164" t="e">
        <f>I21/I22</f>
        <v>#DIV/0!</v>
      </c>
      <c r="K21" s="24"/>
    </row>
    <row r="22" spans="2:11" ht="17.100000000000001" customHeight="1" thickBot="1" x14ac:dyDescent="0.3">
      <c r="B22" s="173"/>
      <c r="C22" s="169"/>
      <c r="D22" s="124"/>
      <c r="E22" s="124"/>
      <c r="F22" s="129"/>
      <c r="G22" s="130"/>
      <c r="H22" s="129"/>
      <c r="I22" s="131">
        <f t="shared" si="0"/>
        <v>0</v>
      </c>
      <c r="J22" s="165"/>
      <c r="K22" s="24"/>
    </row>
  </sheetData>
  <mergeCells count="28"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  <mergeCell ref="B21:B22"/>
    <mergeCell ref="B17:B18"/>
    <mergeCell ref="I8:I10"/>
    <mergeCell ref="C8:C10"/>
    <mergeCell ref="D8:D10"/>
    <mergeCell ref="B8:B10"/>
    <mergeCell ref="B11:B12"/>
    <mergeCell ref="B15:B16"/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4" zoomScale="110" zoomScaleNormal="110" workbookViewId="0">
      <selection activeCell="AE19" sqref="AE19"/>
    </sheetView>
  </sheetViews>
  <sheetFormatPr defaultColWidth="8.85546875" defaultRowHeight="15" x14ac:dyDescent="0.2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 x14ac:dyDescent="0.25">
      <c r="O1" s="13" t="s">
        <v>13</v>
      </c>
      <c r="P1" s="52"/>
    </row>
    <row r="2" spans="1:29" ht="19.5" x14ac:dyDescent="0.25">
      <c r="O2" s="13" t="s">
        <v>14</v>
      </c>
      <c r="P2" s="52"/>
    </row>
    <row r="3" spans="1:29" ht="19.5" x14ac:dyDescent="0.25">
      <c r="O3" s="99" t="s">
        <v>36</v>
      </c>
      <c r="P3" s="52"/>
    </row>
    <row r="4" spans="1:29" ht="14.25" customHeight="1" x14ac:dyDescent="0.25">
      <c r="O4" s="13" t="s">
        <v>35</v>
      </c>
      <c r="P4" s="52"/>
    </row>
    <row r="5" spans="1:29" ht="24.75" customHeight="1" x14ac:dyDescent="0.25">
      <c r="O5" s="14" t="s">
        <v>15</v>
      </c>
      <c r="P5" s="52"/>
    </row>
    <row r="6" spans="1:29" ht="15" customHeight="1" x14ac:dyDescent="0.25">
      <c r="O6" s="14"/>
      <c r="P6" s="14"/>
    </row>
    <row r="7" spans="1:29" ht="20.25" customHeight="1" x14ac:dyDescent="0.25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96" t="s">
        <v>50</v>
      </c>
      <c r="P7" s="52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185" t="s">
        <v>58</v>
      </c>
      <c r="C9" s="185"/>
      <c r="D9" s="185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5"/>
      <c r="Q9" s="15"/>
      <c r="R9" s="15"/>
      <c r="S9" s="15"/>
      <c r="T9" s="15"/>
      <c r="U9" s="15"/>
      <c r="V9" s="19"/>
      <c r="W9" s="19"/>
      <c r="X9" s="20"/>
      <c r="Y9" s="191" t="s">
        <v>57</v>
      </c>
      <c r="Z9" s="191"/>
      <c r="AA9" s="191"/>
      <c r="AB9" s="191"/>
      <c r="AC9" s="63"/>
    </row>
    <row r="10" spans="1:29" ht="13.5" customHeight="1" thickBot="1" x14ac:dyDescent="0.35">
      <c r="B10" s="63"/>
      <c r="C10" s="63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5"/>
      <c r="Q10" s="15"/>
      <c r="R10" s="15"/>
      <c r="S10" s="15"/>
      <c r="T10" s="15"/>
      <c r="U10" s="15"/>
      <c r="V10" s="19"/>
      <c r="W10" s="19"/>
      <c r="X10" s="20"/>
      <c r="AB10" s="63"/>
      <c r="AC10" s="63"/>
    </row>
    <row r="11" spans="1:29" ht="23.1" customHeight="1" x14ac:dyDescent="0.25">
      <c r="B11" s="172" t="s">
        <v>0</v>
      </c>
      <c r="C11" s="172" t="s">
        <v>1</v>
      </c>
      <c r="D11" s="187">
        <v>1</v>
      </c>
      <c r="E11" s="188"/>
      <c r="F11" s="189"/>
      <c r="G11" s="187">
        <v>2</v>
      </c>
      <c r="H11" s="188"/>
      <c r="I11" s="189"/>
      <c r="J11" s="187">
        <v>3</v>
      </c>
      <c r="K11" s="188"/>
      <c r="L11" s="189"/>
      <c r="M11" s="187">
        <v>4</v>
      </c>
      <c r="N11" s="188"/>
      <c r="O11" s="189"/>
      <c r="P11" s="187">
        <v>5</v>
      </c>
      <c r="Q11" s="188"/>
      <c r="R11" s="189"/>
      <c r="S11" s="187">
        <v>6</v>
      </c>
      <c r="T11" s="188"/>
      <c r="U11" s="189"/>
      <c r="V11" s="172" t="s">
        <v>4</v>
      </c>
      <c r="W11" s="172" t="s">
        <v>16</v>
      </c>
      <c r="X11" s="187" t="s">
        <v>12</v>
      </c>
      <c r="Y11" s="189"/>
      <c r="Z11" s="187" t="s">
        <v>3</v>
      </c>
      <c r="AA11" s="189"/>
      <c r="AB11" s="172" t="s">
        <v>2</v>
      </c>
      <c r="AC11" s="202"/>
    </row>
    <row r="12" spans="1:29" ht="23.1" customHeight="1" thickBot="1" x14ac:dyDescent="0.3">
      <c r="B12" s="173"/>
      <c r="C12" s="173"/>
      <c r="D12" s="190"/>
      <c r="E12" s="191"/>
      <c r="F12" s="192"/>
      <c r="G12" s="190"/>
      <c r="H12" s="191"/>
      <c r="I12" s="192"/>
      <c r="J12" s="190"/>
      <c r="K12" s="191"/>
      <c r="L12" s="192"/>
      <c r="M12" s="190"/>
      <c r="N12" s="191"/>
      <c r="O12" s="192"/>
      <c r="P12" s="190"/>
      <c r="Q12" s="191"/>
      <c r="R12" s="192"/>
      <c r="S12" s="190"/>
      <c r="T12" s="191"/>
      <c r="U12" s="192"/>
      <c r="V12" s="186"/>
      <c r="W12" s="186"/>
      <c r="X12" s="194"/>
      <c r="Y12" s="195"/>
      <c r="Z12" s="194"/>
      <c r="AA12" s="195"/>
      <c r="AB12" s="186"/>
      <c r="AC12" s="202"/>
    </row>
    <row r="13" spans="1:29" ht="23.1" customHeight="1" x14ac:dyDescent="0.25">
      <c r="B13" s="172">
        <v>1</v>
      </c>
      <c r="C13" s="183" t="str">
        <f>Лист1!C11</f>
        <v>«ТАРАЗ»                                       г.Тараз</v>
      </c>
      <c r="D13" s="110"/>
      <c r="E13" s="10"/>
      <c r="F13" s="111"/>
      <c r="G13" s="92">
        <v>3</v>
      </c>
      <c r="H13" s="11" t="s">
        <v>47</v>
      </c>
      <c r="I13" s="93">
        <v>0</v>
      </c>
      <c r="J13" s="92">
        <v>3</v>
      </c>
      <c r="K13" s="11" t="s">
        <v>47</v>
      </c>
      <c r="L13" s="93">
        <v>1</v>
      </c>
      <c r="M13" s="92">
        <v>3</v>
      </c>
      <c r="N13" s="11" t="s">
        <v>47</v>
      </c>
      <c r="O13" s="93">
        <v>0</v>
      </c>
      <c r="P13" s="92">
        <v>3</v>
      </c>
      <c r="Q13" s="11" t="s">
        <v>47</v>
      </c>
      <c r="R13" s="93">
        <v>0</v>
      </c>
      <c r="S13" s="92"/>
      <c r="T13" s="11" t="s">
        <v>47</v>
      </c>
      <c r="U13" s="93"/>
      <c r="V13" s="196">
        <f>H14+K14+N14+Q14+T14</f>
        <v>12</v>
      </c>
      <c r="W13" s="196">
        <v>4</v>
      </c>
      <c r="X13" s="12">
        <f>G13+J13+M13+P13+S13</f>
        <v>12</v>
      </c>
      <c r="Y13" s="6">
        <f>I13+L13+O13+R13+U13</f>
        <v>1</v>
      </c>
      <c r="Z13" s="6">
        <f>Лист1!I11</f>
        <v>324</v>
      </c>
      <c r="AA13" s="7">
        <f>Лист1!I12</f>
        <v>228</v>
      </c>
      <c r="AB13" s="196"/>
      <c r="AC13" s="2"/>
    </row>
    <row r="14" spans="1:29" ht="23.1" customHeight="1" thickBot="1" x14ac:dyDescent="0.3">
      <c r="B14" s="173"/>
      <c r="C14" s="193"/>
      <c r="D14" s="112"/>
      <c r="E14" s="18"/>
      <c r="F14" s="113"/>
      <c r="G14" s="107"/>
      <c r="H14" s="94">
        <v>3</v>
      </c>
      <c r="I14" s="109"/>
      <c r="J14" s="107"/>
      <c r="K14" s="94">
        <v>3</v>
      </c>
      <c r="L14" s="109"/>
      <c r="M14" s="107"/>
      <c r="N14" s="94">
        <v>3</v>
      </c>
      <c r="O14" s="109"/>
      <c r="P14" s="107"/>
      <c r="Q14" s="94">
        <v>3</v>
      </c>
      <c r="R14" s="109"/>
      <c r="S14" s="107"/>
      <c r="T14" s="94"/>
      <c r="U14" s="109"/>
      <c r="V14" s="197"/>
      <c r="W14" s="197"/>
      <c r="X14" s="200">
        <f>X13/Y13</f>
        <v>12</v>
      </c>
      <c r="Y14" s="201"/>
      <c r="Z14" s="203">
        <f>Z13/AA13</f>
        <v>1.4210526315789473</v>
      </c>
      <c r="AA14" s="201"/>
      <c r="AB14" s="197"/>
      <c r="AC14" s="2"/>
    </row>
    <row r="15" spans="1:29" ht="23.1" customHeight="1" x14ac:dyDescent="0.25">
      <c r="B15" s="172">
        <v>2</v>
      </c>
      <c r="C15" s="183" t="str">
        <f>Лист1!C13</f>
        <v>«GRACIA-КZ»                                   г.Уральск</v>
      </c>
      <c r="D15" s="92">
        <v>0</v>
      </c>
      <c r="E15" s="11" t="s">
        <v>47</v>
      </c>
      <c r="F15" s="93">
        <v>3</v>
      </c>
      <c r="G15" s="10"/>
      <c r="H15" s="10"/>
      <c r="I15" s="10"/>
      <c r="J15" s="92">
        <v>0</v>
      </c>
      <c r="K15" s="11" t="s">
        <v>47</v>
      </c>
      <c r="L15" s="93">
        <v>3</v>
      </c>
      <c r="M15" s="92">
        <v>3</v>
      </c>
      <c r="N15" s="11" t="s">
        <v>47</v>
      </c>
      <c r="O15" s="93">
        <v>1</v>
      </c>
      <c r="P15" s="92">
        <v>3</v>
      </c>
      <c r="Q15" s="11" t="s">
        <v>47</v>
      </c>
      <c r="R15" s="93">
        <v>0</v>
      </c>
      <c r="S15" s="92"/>
      <c r="T15" s="11" t="s">
        <v>47</v>
      </c>
      <c r="U15" s="93"/>
      <c r="V15" s="196">
        <f>E16+K16+N16+Q16+T16</f>
        <v>6</v>
      </c>
      <c r="W15" s="196">
        <v>2</v>
      </c>
      <c r="X15" s="12">
        <f>D15+J15+M15+P15+S15</f>
        <v>6</v>
      </c>
      <c r="Y15" s="6">
        <f>F15+L15+O15+R15+U15</f>
        <v>7</v>
      </c>
      <c r="Z15" s="6">
        <f>Лист1!I13</f>
        <v>285</v>
      </c>
      <c r="AA15" s="7">
        <f>Лист1!I14</f>
        <v>264</v>
      </c>
      <c r="AB15" s="196"/>
      <c r="AC15" s="2"/>
    </row>
    <row r="16" spans="1:29" ht="23.1" customHeight="1" thickBot="1" x14ac:dyDescent="0.3">
      <c r="B16" s="186"/>
      <c r="C16" s="184"/>
      <c r="D16" s="107"/>
      <c r="E16" s="94">
        <v>0</v>
      </c>
      <c r="F16" s="109"/>
      <c r="G16" s="17"/>
      <c r="H16" s="17"/>
      <c r="I16" s="17"/>
      <c r="J16" s="107"/>
      <c r="K16" s="94">
        <v>0</v>
      </c>
      <c r="L16" s="109"/>
      <c r="M16" s="107"/>
      <c r="N16" s="94">
        <v>3</v>
      </c>
      <c r="O16" s="109"/>
      <c r="P16" s="107"/>
      <c r="Q16" s="94">
        <v>3</v>
      </c>
      <c r="R16" s="109"/>
      <c r="S16" s="107"/>
      <c r="T16" s="94"/>
      <c r="U16" s="109"/>
      <c r="V16" s="197"/>
      <c r="W16" s="197"/>
      <c r="X16" s="198">
        <f>X15/Y15</f>
        <v>0.8571428571428571</v>
      </c>
      <c r="Y16" s="199"/>
      <c r="Z16" s="204">
        <f>Z15/AA15</f>
        <v>1.0795454545454546</v>
      </c>
      <c r="AA16" s="205"/>
      <c r="AB16" s="197"/>
      <c r="AC16" s="2"/>
    </row>
    <row r="17" spans="2:31" ht="23.1" customHeight="1" x14ac:dyDescent="0.25">
      <c r="B17" s="172">
        <v>3</v>
      </c>
      <c r="C17" s="183" t="str">
        <f>Лист1!C15</f>
        <v>«КОСТАНАЙ»                                              г.Костанай</v>
      </c>
      <c r="D17" s="92">
        <f>L13</f>
        <v>1</v>
      </c>
      <c r="E17" s="11" t="s">
        <v>47</v>
      </c>
      <c r="F17" s="93">
        <f>J13</f>
        <v>3</v>
      </c>
      <c r="G17" s="92">
        <v>3</v>
      </c>
      <c r="H17" s="11" t="s">
        <v>47</v>
      </c>
      <c r="I17" s="93">
        <f>J15</f>
        <v>0</v>
      </c>
      <c r="J17" s="110"/>
      <c r="K17" s="10"/>
      <c r="L17" s="111"/>
      <c r="M17" s="92">
        <v>3</v>
      </c>
      <c r="N17" s="11" t="s">
        <v>47</v>
      </c>
      <c r="O17" s="93">
        <v>2</v>
      </c>
      <c r="P17" s="92">
        <v>3</v>
      </c>
      <c r="Q17" s="11" t="s">
        <v>47</v>
      </c>
      <c r="R17" s="93">
        <v>0</v>
      </c>
      <c r="S17" s="92"/>
      <c r="T17" s="11" t="s">
        <v>47</v>
      </c>
      <c r="U17" s="93"/>
      <c r="V17" s="196">
        <f>E18+H18+N18+Q18+T18</f>
        <v>8</v>
      </c>
      <c r="W17" s="196">
        <v>3</v>
      </c>
      <c r="X17" s="16">
        <f>D17+G17+M17+P17+S17</f>
        <v>10</v>
      </c>
      <c r="Y17" s="8">
        <f>F17+I17+O17+R17+U17</f>
        <v>5</v>
      </c>
      <c r="Z17" s="8">
        <f>Лист1!I15</f>
        <v>350</v>
      </c>
      <c r="AA17" s="9">
        <f>Лист1!I16</f>
        <v>304</v>
      </c>
      <c r="AB17" s="196"/>
      <c r="AC17" s="2"/>
    </row>
    <row r="18" spans="2:31" ht="23.1" customHeight="1" thickBot="1" x14ac:dyDescent="0.3">
      <c r="B18" s="186"/>
      <c r="C18" s="184"/>
      <c r="D18" s="107"/>
      <c r="E18" s="94">
        <v>0</v>
      </c>
      <c r="F18" s="109"/>
      <c r="G18" s="107"/>
      <c r="H18" s="94">
        <v>3</v>
      </c>
      <c r="I18" s="109"/>
      <c r="J18" s="114"/>
      <c r="K18" s="17"/>
      <c r="L18" s="115"/>
      <c r="M18" s="107"/>
      <c r="N18" s="94">
        <v>2</v>
      </c>
      <c r="O18" s="109"/>
      <c r="P18" s="107"/>
      <c r="Q18" s="94">
        <v>3</v>
      </c>
      <c r="R18" s="109"/>
      <c r="S18" s="107"/>
      <c r="T18" s="94"/>
      <c r="U18" s="109"/>
      <c r="V18" s="197"/>
      <c r="W18" s="197"/>
      <c r="X18" s="200">
        <f>X17/Y17</f>
        <v>2</v>
      </c>
      <c r="Y18" s="201"/>
      <c r="Z18" s="203">
        <f>Z17/AA17</f>
        <v>1.1513157894736843</v>
      </c>
      <c r="AA18" s="201"/>
      <c r="AB18" s="197"/>
      <c r="AC18" s="2"/>
    </row>
    <row r="19" spans="2:31" ht="23.1" customHeight="1" x14ac:dyDescent="0.25">
      <c r="B19" s="172">
        <v>4</v>
      </c>
      <c r="C19" s="183" t="str">
        <f>Лист1!C17</f>
        <v>«КАЗЫГУРТ»                                      г.Шымкент</v>
      </c>
      <c r="D19" s="92">
        <f>O13</f>
        <v>0</v>
      </c>
      <c r="E19" s="11" t="s">
        <v>47</v>
      </c>
      <c r="F19" s="93">
        <f>M13</f>
        <v>3</v>
      </c>
      <c r="G19" s="92">
        <f>O15</f>
        <v>1</v>
      </c>
      <c r="H19" s="11" t="s">
        <v>47</v>
      </c>
      <c r="I19" s="93">
        <f>M15</f>
        <v>3</v>
      </c>
      <c r="J19" s="92">
        <v>2</v>
      </c>
      <c r="K19" s="11" t="s">
        <v>47</v>
      </c>
      <c r="L19" s="93">
        <v>3</v>
      </c>
      <c r="M19" s="110"/>
      <c r="N19" s="10"/>
      <c r="O19" s="111"/>
      <c r="P19" s="92">
        <v>3</v>
      </c>
      <c r="Q19" s="11" t="s">
        <v>47</v>
      </c>
      <c r="R19" s="93">
        <v>0</v>
      </c>
      <c r="S19" s="92"/>
      <c r="T19" s="11" t="s">
        <v>47</v>
      </c>
      <c r="U19" s="93"/>
      <c r="V19" s="196">
        <f>E20+H20+K20+Q20+T20</f>
        <v>4</v>
      </c>
      <c r="W19" s="196">
        <v>1</v>
      </c>
      <c r="X19" s="12">
        <f>D19+G19+J19+P19+S19</f>
        <v>6</v>
      </c>
      <c r="Y19" s="6">
        <f>F19+I19+L19+R19+U19</f>
        <v>9</v>
      </c>
      <c r="Z19" s="6">
        <f>Лист1!I17</f>
        <v>297</v>
      </c>
      <c r="AA19" s="7">
        <f>Лист1!I18</f>
        <v>336</v>
      </c>
      <c r="AB19" s="196"/>
      <c r="AC19" s="2"/>
    </row>
    <row r="20" spans="2:31" ht="23.1" customHeight="1" thickBot="1" x14ac:dyDescent="0.3">
      <c r="B20" s="186"/>
      <c r="C20" s="193"/>
      <c r="D20" s="107"/>
      <c r="E20" s="94">
        <v>0</v>
      </c>
      <c r="F20" s="109"/>
      <c r="G20" s="107"/>
      <c r="H20" s="94">
        <v>0</v>
      </c>
      <c r="I20" s="109"/>
      <c r="J20" s="107"/>
      <c r="K20" s="94">
        <v>1</v>
      </c>
      <c r="L20" s="109"/>
      <c r="M20" s="112"/>
      <c r="N20" s="18"/>
      <c r="O20" s="113"/>
      <c r="P20" s="107"/>
      <c r="Q20" s="94">
        <v>3</v>
      </c>
      <c r="R20" s="109"/>
      <c r="S20" s="107"/>
      <c r="T20" s="94"/>
      <c r="U20" s="109"/>
      <c r="V20" s="197"/>
      <c r="W20" s="197"/>
      <c r="X20" s="198">
        <f>X19/Y19</f>
        <v>0.66666666666666663</v>
      </c>
      <c r="Y20" s="205"/>
      <c r="Z20" s="204">
        <f>Z19/AA19</f>
        <v>0.8839285714285714</v>
      </c>
      <c r="AA20" s="205"/>
      <c r="AB20" s="197"/>
      <c r="AC20" s="2"/>
    </row>
    <row r="21" spans="2:31" ht="23.1" customHeight="1" x14ac:dyDescent="0.25">
      <c r="B21" s="172">
        <v>5</v>
      </c>
      <c r="C21" s="183" t="str">
        <f>Лист1!C19</f>
        <v xml:space="preserve">«ХРОМТАУ»                                г.Хромтау </v>
      </c>
      <c r="D21" s="92">
        <f>R13</f>
        <v>0</v>
      </c>
      <c r="E21" s="11" t="s">
        <v>47</v>
      </c>
      <c r="F21" s="93">
        <f>P13</f>
        <v>3</v>
      </c>
      <c r="G21" s="92">
        <f>R15</f>
        <v>0</v>
      </c>
      <c r="H21" s="11" t="s">
        <v>47</v>
      </c>
      <c r="I21" s="93">
        <f>P15</f>
        <v>3</v>
      </c>
      <c r="J21" s="92">
        <f>R17</f>
        <v>0</v>
      </c>
      <c r="K21" s="11" t="s">
        <v>47</v>
      </c>
      <c r="L21" s="93">
        <f>P17</f>
        <v>3</v>
      </c>
      <c r="M21" s="92">
        <f>R19</f>
        <v>0</v>
      </c>
      <c r="N21" s="11" t="s">
        <v>47</v>
      </c>
      <c r="O21" s="93">
        <f>P19</f>
        <v>3</v>
      </c>
      <c r="P21" s="26"/>
      <c r="Q21" s="26"/>
      <c r="R21" s="26"/>
      <c r="S21" s="92"/>
      <c r="T21" s="11" t="s">
        <v>47</v>
      </c>
      <c r="U21" s="93"/>
      <c r="V21" s="196">
        <f>E22+H22+K22+N22+T22</f>
        <v>0</v>
      </c>
      <c r="W21" s="196">
        <v>0</v>
      </c>
      <c r="X21" s="16">
        <f>D21+G21+J21+M21+S21</f>
        <v>0</v>
      </c>
      <c r="Y21" s="8">
        <f>F21+I21+L21+O21+U21</f>
        <v>12</v>
      </c>
      <c r="Z21" s="8">
        <f>Лист1!I19</f>
        <v>176</v>
      </c>
      <c r="AA21" s="9">
        <f>Лист1!I20</f>
        <v>300</v>
      </c>
      <c r="AB21" s="196"/>
      <c r="AC21" s="3"/>
    </row>
    <row r="22" spans="2:31" ht="23.1" customHeight="1" thickBot="1" x14ac:dyDescent="0.3">
      <c r="B22" s="186"/>
      <c r="C22" s="184"/>
      <c r="D22" s="107"/>
      <c r="E22" s="94">
        <v>0</v>
      </c>
      <c r="F22" s="109"/>
      <c r="G22" s="107"/>
      <c r="H22" s="94">
        <v>0</v>
      </c>
      <c r="I22" s="109"/>
      <c r="J22" s="107"/>
      <c r="K22" s="94">
        <v>0</v>
      </c>
      <c r="L22" s="109"/>
      <c r="M22" s="107"/>
      <c r="N22" s="94">
        <v>0</v>
      </c>
      <c r="O22" s="109"/>
      <c r="P22" s="18"/>
      <c r="Q22" s="18"/>
      <c r="R22" s="18"/>
      <c r="S22" s="107"/>
      <c r="T22" s="94"/>
      <c r="U22" s="109"/>
      <c r="V22" s="197"/>
      <c r="W22" s="197"/>
      <c r="X22" s="200">
        <f>X21/Y21</f>
        <v>0</v>
      </c>
      <c r="Y22" s="201"/>
      <c r="Z22" s="203">
        <f>Z21/AA21</f>
        <v>0.58666666666666667</v>
      </c>
      <c r="AA22" s="201"/>
      <c r="AB22" s="197"/>
      <c r="AC22" s="24"/>
      <c r="AD22" s="5"/>
    </row>
    <row r="23" spans="2:31" ht="23.1" customHeight="1" thickBot="1" x14ac:dyDescent="0.3">
      <c r="B23" s="172">
        <v>6</v>
      </c>
      <c r="C23" s="183" t="str">
        <f>Лист1!C21</f>
        <v>"МЕТАЛЛУРГ"                                              г. Темиртау Карагандинская обл.</v>
      </c>
      <c r="D23" s="116">
        <f>U13</f>
        <v>0</v>
      </c>
      <c r="E23" s="98" t="s">
        <v>47</v>
      </c>
      <c r="F23" s="117">
        <f>S13</f>
        <v>0</v>
      </c>
      <c r="G23" s="92">
        <f>U15</f>
        <v>0</v>
      </c>
      <c r="H23" s="11" t="s">
        <v>47</v>
      </c>
      <c r="I23" s="93">
        <f>S15</f>
        <v>0</v>
      </c>
      <c r="J23" s="92">
        <f>U17</f>
        <v>0</v>
      </c>
      <c r="K23" s="11" t="s">
        <v>47</v>
      </c>
      <c r="L23" s="93">
        <f>S17</f>
        <v>0</v>
      </c>
      <c r="M23" s="92">
        <f>U19</f>
        <v>0</v>
      </c>
      <c r="N23" s="11" t="s">
        <v>47</v>
      </c>
      <c r="O23" s="93">
        <f>S19</f>
        <v>0</v>
      </c>
      <c r="P23" s="92">
        <f>U21</f>
        <v>0</v>
      </c>
      <c r="Q23" s="11" t="s">
        <v>47</v>
      </c>
      <c r="R23" s="93">
        <f>S21</f>
        <v>0</v>
      </c>
      <c r="S23" s="110"/>
      <c r="T23" s="10"/>
      <c r="U23" s="111"/>
      <c r="V23" s="196">
        <f>E24+H24+K24+N24+Q24</f>
        <v>0</v>
      </c>
      <c r="W23" s="196">
        <v>0</v>
      </c>
      <c r="X23" s="78">
        <f>D23+G23+J23+M23+P23</f>
        <v>0</v>
      </c>
      <c r="Y23" s="79">
        <f>F23+I23+L23+O23+R23</f>
        <v>0</v>
      </c>
      <c r="Z23" s="76">
        <f>Лист1!I21</f>
        <v>0</v>
      </c>
      <c r="AA23" s="77">
        <f>Лист1!I22</f>
        <v>0</v>
      </c>
      <c r="AB23" s="196"/>
      <c r="AC23" s="25"/>
      <c r="AD23" s="5"/>
      <c r="AE23" s="25"/>
    </row>
    <row r="24" spans="2:31" ht="23.1" customHeight="1" thickBot="1" x14ac:dyDescent="0.3">
      <c r="B24" s="186"/>
      <c r="C24" s="184"/>
      <c r="D24" s="118"/>
      <c r="E24" s="119"/>
      <c r="F24" s="120"/>
      <c r="G24" s="107"/>
      <c r="H24" s="94"/>
      <c r="I24" s="109"/>
      <c r="J24" s="107"/>
      <c r="K24" s="94"/>
      <c r="L24" s="109"/>
      <c r="M24" s="107"/>
      <c r="N24" s="94"/>
      <c r="O24" s="109"/>
      <c r="P24" s="107"/>
      <c r="Q24" s="94"/>
      <c r="R24" s="109"/>
      <c r="S24" s="114"/>
      <c r="T24" s="17"/>
      <c r="U24" s="115"/>
      <c r="V24" s="197"/>
      <c r="W24" s="197"/>
      <c r="X24" s="206" t="e">
        <f>X23/Y23</f>
        <v>#DIV/0!</v>
      </c>
      <c r="Y24" s="207"/>
      <c r="Z24" s="208" t="e">
        <f>Z23/AA23</f>
        <v>#DIV/0!</v>
      </c>
      <c r="AA24" s="209"/>
      <c r="AB24" s="197"/>
    </row>
    <row r="25" spans="2:31" ht="18" customHeight="1" x14ac:dyDescent="0.25"/>
    <row r="27" spans="2:31" ht="18.75" x14ac:dyDescent="0.3">
      <c r="B27" s="19" t="s">
        <v>59</v>
      </c>
      <c r="G27" s="15"/>
      <c r="H27" s="15"/>
      <c r="I27" s="100"/>
      <c r="K27" s="19"/>
      <c r="M27" s="52"/>
      <c r="N27" s="15"/>
      <c r="O27" s="19" t="s">
        <v>60</v>
      </c>
      <c r="Q27" s="52"/>
      <c r="R27" s="52"/>
      <c r="U27" s="52"/>
      <c r="V27" s="95"/>
      <c r="W27" s="95"/>
      <c r="X27" s="1" t="s">
        <v>61</v>
      </c>
      <c r="Y27" s="1"/>
      <c r="Z27" s="1"/>
      <c r="AC27" s="4"/>
    </row>
    <row r="28" spans="2:31" ht="15" customHeight="1" x14ac:dyDescent="0.25">
      <c r="L28" s="15"/>
      <c r="U28" s="15"/>
      <c r="V28" s="19"/>
      <c r="W28" s="19"/>
    </row>
    <row r="34" ht="15" customHeight="1" x14ac:dyDescent="0.25"/>
  </sheetData>
  <mergeCells count="58">
    <mergeCell ref="B17:B18"/>
    <mergeCell ref="C17:C18"/>
    <mergeCell ref="W23:W24"/>
    <mergeCell ref="W21:W22"/>
    <mergeCell ref="W17:W18"/>
    <mergeCell ref="C19:C20"/>
    <mergeCell ref="V23:V24"/>
    <mergeCell ref="C23:C24"/>
    <mergeCell ref="V17:V18"/>
    <mergeCell ref="B21:B22"/>
    <mergeCell ref="B23:B24"/>
    <mergeCell ref="W19:W20"/>
    <mergeCell ref="B19:B20"/>
    <mergeCell ref="C21:C22"/>
    <mergeCell ref="V21:V22"/>
    <mergeCell ref="V19:V20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X18:Y18"/>
    <mergeCell ref="AB17:AB18"/>
    <mergeCell ref="Z18:AA18"/>
    <mergeCell ref="AB15:AB16"/>
    <mergeCell ref="Z16:AA16"/>
    <mergeCell ref="AC11:AC12"/>
    <mergeCell ref="AB11:AB12"/>
    <mergeCell ref="Z14:AA14"/>
    <mergeCell ref="Z11:AA12"/>
    <mergeCell ref="AB13:AB14"/>
    <mergeCell ref="W15:W16"/>
    <mergeCell ref="W13:W14"/>
    <mergeCell ref="V15:V16"/>
    <mergeCell ref="X16:Y16"/>
    <mergeCell ref="X14:Y14"/>
    <mergeCell ref="V13:V14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C15:C16"/>
    <mergeCell ref="B9:D9"/>
    <mergeCell ref="B15:B16"/>
    <mergeCell ref="B11:B12"/>
    <mergeCell ref="B13:B14"/>
    <mergeCell ref="C11:C12"/>
    <mergeCell ref="D11:F12"/>
    <mergeCell ref="C13:C14"/>
  </mergeCells>
  <phoneticPr fontId="0" type="noConversion"/>
  <pageMargins left="0.17" right="0.17" top="0.17" bottom="0.24" header="0.17" footer="0.19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4" zoomScaleNormal="100" workbookViewId="0">
      <selection activeCell="N10" sqref="N10"/>
    </sheetView>
  </sheetViews>
  <sheetFormatPr defaultColWidth="8.85546875" defaultRowHeight="15" x14ac:dyDescent="0.25"/>
  <cols>
    <col min="1" max="1" width="2.7109375" style="21" customWidth="1"/>
    <col min="2" max="2" width="17.5703125" style="21" customWidth="1"/>
    <col min="3" max="3" width="6" style="52" customWidth="1"/>
    <col min="4" max="4" width="6.28515625" style="52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 x14ac:dyDescent="0.3">
      <c r="H1" s="27" t="s">
        <v>17</v>
      </c>
      <c r="I1" s="27"/>
      <c r="J1" s="28"/>
      <c r="O1" s="133"/>
      <c r="P1" s="133"/>
      <c r="Q1" s="133"/>
      <c r="R1" s="133"/>
      <c r="S1" s="133"/>
      <c r="T1" s="133"/>
      <c r="U1" s="133"/>
    </row>
    <row r="2" spans="1:23" ht="18" customHeight="1" x14ac:dyDescent="0.25">
      <c r="A2" s="262" t="s">
        <v>0</v>
      </c>
      <c r="B2" s="178" t="s">
        <v>18</v>
      </c>
      <c r="C2" s="41"/>
      <c r="D2" s="53" t="s">
        <v>19</v>
      </c>
      <c r="E2" s="75"/>
      <c r="F2" s="32"/>
      <c r="G2" s="30" t="s">
        <v>20</v>
      </c>
      <c r="H2" s="33"/>
      <c r="I2" s="29"/>
      <c r="J2" s="30" t="s">
        <v>21</v>
      </c>
      <c r="K2" s="31"/>
      <c r="L2" s="29"/>
      <c r="M2" s="30" t="s">
        <v>22</v>
      </c>
      <c r="N2" s="31"/>
      <c r="O2" s="134"/>
      <c r="P2" s="135" t="s">
        <v>23</v>
      </c>
      <c r="Q2" s="136"/>
      <c r="R2" s="216" t="s">
        <v>24</v>
      </c>
      <c r="S2" s="217"/>
      <c r="T2" s="217"/>
      <c r="U2" s="218"/>
    </row>
    <row r="3" spans="1:23" ht="30" customHeight="1" x14ac:dyDescent="0.25">
      <c r="A3" s="263"/>
      <c r="B3" s="179"/>
      <c r="C3" s="242" t="s">
        <v>39</v>
      </c>
      <c r="D3" s="243"/>
      <c r="E3" s="244"/>
      <c r="F3" s="242" t="s">
        <v>42</v>
      </c>
      <c r="G3" s="243"/>
      <c r="H3" s="244"/>
      <c r="I3" s="242" t="s">
        <v>39</v>
      </c>
      <c r="J3" s="243"/>
      <c r="K3" s="244"/>
      <c r="L3" s="242" t="s">
        <v>57</v>
      </c>
      <c r="M3" s="243"/>
      <c r="N3" s="244"/>
      <c r="O3" s="228"/>
      <c r="P3" s="229"/>
      <c r="Q3" s="230"/>
      <c r="R3" s="219"/>
      <c r="S3" s="220"/>
      <c r="T3" s="220"/>
      <c r="U3" s="221"/>
    </row>
    <row r="4" spans="1:23" ht="18" customHeight="1" thickBot="1" x14ac:dyDescent="0.3">
      <c r="A4" s="263"/>
      <c r="B4" s="179"/>
      <c r="C4" s="248" t="s">
        <v>43</v>
      </c>
      <c r="D4" s="249"/>
      <c r="E4" s="250"/>
      <c r="F4" s="248" t="s">
        <v>44</v>
      </c>
      <c r="G4" s="249"/>
      <c r="H4" s="250"/>
      <c r="I4" s="253" t="s">
        <v>48</v>
      </c>
      <c r="J4" s="253"/>
      <c r="K4" s="253"/>
      <c r="L4" s="248" t="s">
        <v>54</v>
      </c>
      <c r="M4" s="249"/>
      <c r="N4" s="250"/>
      <c r="O4" s="225"/>
      <c r="P4" s="226"/>
      <c r="Q4" s="227"/>
      <c r="R4" s="222"/>
      <c r="S4" s="223"/>
      <c r="T4" s="223"/>
      <c r="U4" s="224"/>
    </row>
    <row r="5" spans="1:23" ht="18" customHeight="1" x14ac:dyDescent="0.25">
      <c r="A5" s="263"/>
      <c r="B5" s="179"/>
      <c r="C5" s="254" t="s">
        <v>25</v>
      </c>
      <c r="D5" s="255"/>
      <c r="E5" s="81" t="s">
        <v>26</v>
      </c>
      <c r="F5" s="254" t="s">
        <v>25</v>
      </c>
      <c r="G5" s="255"/>
      <c r="H5" s="34" t="s">
        <v>26</v>
      </c>
      <c r="I5" s="254" t="s">
        <v>25</v>
      </c>
      <c r="J5" s="255"/>
      <c r="K5" s="34" t="s">
        <v>26</v>
      </c>
      <c r="L5" s="254" t="s">
        <v>25</v>
      </c>
      <c r="M5" s="255"/>
      <c r="N5" s="34" t="s">
        <v>26</v>
      </c>
      <c r="O5" s="214" t="s">
        <v>25</v>
      </c>
      <c r="P5" s="215"/>
      <c r="Q5" s="137" t="s">
        <v>26</v>
      </c>
      <c r="R5" s="214" t="s">
        <v>25</v>
      </c>
      <c r="S5" s="215"/>
      <c r="T5" s="137" t="s">
        <v>26</v>
      </c>
      <c r="U5" s="234" t="s">
        <v>27</v>
      </c>
    </row>
    <row r="6" spans="1:23" ht="18" customHeight="1" x14ac:dyDescent="0.25">
      <c r="A6" s="263"/>
      <c r="B6" s="179"/>
      <c r="C6" s="35" t="s">
        <v>28</v>
      </c>
      <c r="D6" s="44"/>
      <c r="E6" s="65" t="s">
        <v>29</v>
      </c>
      <c r="F6" s="83" t="s">
        <v>30</v>
      </c>
      <c r="G6" s="80"/>
      <c r="H6" s="37" t="s">
        <v>29</v>
      </c>
      <c r="I6" s="38" t="s">
        <v>28</v>
      </c>
      <c r="J6" s="36"/>
      <c r="K6" s="37" t="s">
        <v>29</v>
      </c>
      <c r="L6" s="35" t="s">
        <v>30</v>
      </c>
      <c r="M6" s="36"/>
      <c r="N6" s="37" t="s">
        <v>29</v>
      </c>
      <c r="O6" s="138" t="s">
        <v>28</v>
      </c>
      <c r="P6" s="139"/>
      <c r="Q6" s="140" t="s">
        <v>29</v>
      </c>
      <c r="R6" s="138" t="s">
        <v>30</v>
      </c>
      <c r="S6" s="139"/>
      <c r="T6" s="140" t="s">
        <v>29</v>
      </c>
      <c r="U6" s="234"/>
    </row>
    <row r="7" spans="1:23" ht="18" customHeight="1" thickBot="1" x14ac:dyDescent="0.3">
      <c r="A7" s="264"/>
      <c r="B7" s="180"/>
      <c r="C7" s="251" t="s">
        <v>31</v>
      </c>
      <c r="D7" s="252"/>
      <c r="E7" s="82" t="s">
        <v>32</v>
      </c>
      <c r="F7" s="248" t="s">
        <v>31</v>
      </c>
      <c r="G7" s="256"/>
      <c r="H7" s="39" t="s">
        <v>32</v>
      </c>
      <c r="I7" s="253" t="s">
        <v>31</v>
      </c>
      <c r="J7" s="252"/>
      <c r="K7" s="39" t="s">
        <v>32</v>
      </c>
      <c r="L7" s="251" t="s">
        <v>31</v>
      </c>
      <c r="M7" s="252"/>
      <c r="N7" s="39" t="s">
        <v>32</v>
      </c>
      <c r="O7" s="231" t="s">
        <v>31</v>
      </c>
      <c r="P7" s="232"/>
      <c r="Q7" s="141" t="s">
        <v>32</v>
      </c>
      <c r="R7" s="212" t="s">
        <v>31</v>
      </c>
      <c r="S7" s="213"/>
      <c r="T7" s="142" t="s">
        <v>32</v>
      </c>
      <c r="U7" s="235"/>
    </row>
    <row r="8" spans="1:23" ht="17.100000000000001" customHeight="1" x14ac:dyDescent="0.25">
      <c r="A8" s="259">
        <v>1</v>
      </c>
      <c r="B8" s="265" t="str">
        <f>Лист1!C11</f>
        <v>«ТАРАЗ»                                       г.Тараз</v>
      </c>
      <c r="C8" s="50">
        <v>9</v>
      </c>
      <c r="D8" s="40">
        <v>365</v>
      </c>
      <c r="E8" s="246">
        <v>9</v>
      </c>
      <c r="F8" s="50">
        <f>[1]Лист2!X13</f>
        <v>10</v>
      </c>
      <c r="G8" s="40">
        <f>[1]Лист2!Z13</f>
        <v>397</v>
      </c>
      <c r="H8" s="246">
        <f>[1]Лист2!V13</f>
        <v>7</v>
      </c>
      <c r="I8" s="50">
        <f>[2]Лист3!I8</f>
        <v>15</v>
      </c>
      <c r="J8" s="40">
        <f>[2]Лист3!J8</f>
        <v>464</v>
      </c>
      <c r="K8" s="246">
        <f>[2]Лист3!K8</f>
        <v>14</v>
      </c>
      <c r="L8" s="50">
        <f>Лист2!X13</f>
        <v>12</v>
      </c>
      <c r="M8" s="40">
        <f>Лист2!Z13</f>
        <v>324</v>
      </c>
      <c r="N8" s="246">
        <f>Лист2!V13</f>
        <v>12</v>
      </c>
      <c r="O8" s="143"/>
      <c r="P8" s="144"/>
      <c r="Q8" s="210"/>
      <c r="R8" s="132">
        <f>C8+F8+I8+L8+O8</f>
        <v>46</v>
      </c>
      <c r="S8" s="145">
        <f>D8+G8+J8+M8+P8</f>
        <v>1550</v>
      </c>
      <c r="T8" s="240">
        <f>E8+H8+K8+N8+Q8</f>
        <v>42</v>
      </c>
      <c r="U8" s="238"/>
    </row>
    <row r="9" spans="1:23" ht="17.100000000000001" customHeight="1" thickBot="1" x14ac:dyDescent="0.3">
      <c r="A9" s="260"/>
      <c r="B9" s="266"/>
      <c r="C9" s="54">
        <v>7</v>
      </c>
      <c r="D9" s="42">
        <v>353</v>
      </c>
      <c r="E9" s="247"/>
      <c r="F9" s="54">
        <f>[1]Лист2!Y13</f>
        <v>10</v>
      </c>
      <c r="G9" s="42">
        <f>[1]Лист2!AA13</f>
        <v>405</v>
      </c>
      <c r="H9" s="247"/>
      <c r="I9" s="54">
        <f>[2]Лист3!I9</f>
        <v>5</v>
      </c>
      <c r="J9" s="42">
        <f>[2]Лист3!J9</f>
        <v>381</v>
      </c>
      <c r="K9" s="247"/>
      <c r="L9" s="54">
        <f>Лист2!Y13</f>
        <v>1</v>
      </c>
      <c r="M9" s="42">
        <f>Лист2!AA13</f>
        <v>228</v>
      </c>
      <c r="N9" s="247"/>
      <c r="O9" s="146"/>
      <c r="P9" s="147"/>
      <c r="Q9" s="211"/>
      <c r="R9" s="148">
        <f>C9+F9+I9+L9+O9</f>
        <v>23</v>
      </c>
      <c r="S9" s="149">
        <f>D9+G9+J9+M9+P9</f>
        <v>1367</v>
      </c>
      <c r="T9" s="241"/>
      <c r="U9" s="233"/>
    </row>
    <row r="10" spans="1:23" ht="17.100000000000001" customHeight="1" thickTop="1" thickBot="1" x14ac:dyDescent="0.3">
      <c r="A10" s="261"/>
      <c r="B10" s="267"/>
      <c r="C10" s="55">
        <f>C8/C9</f>
        <v>1.2857142857142858</v>
      </c>
      <c r="D10" s="55">
        <f>D8/D9</f>
        <v>1.0339943342776203</v>
      </c>
      <c r="E10" s="49">
        <v>3</v>
      </c>
      <c r="F10" s="55">
        <f>F8/F9</f>
        <v>1</v>
      </c>
      <c r="G10" s="55">
        <f>G8/G9</f>
        <v>0.98024691358024696</v>
      </c>
      <c r="H10" s="49">
        <f>[1]Лист2!W13</f>
        <v>3</v>
      </c>
      <c r="I10" s="55">
        <f>[2]Лист3!I10</f>
        <v>3</v>
      </c>
      <c r="J10" s="55">
        <f>[2]Лист3!J10</f>
        <v>1.2178477690288714</v>
      </c>
      <c r="K10" s="49">
        <f>[2]Лист3!K10</f>
        <v>5</v>
      </c>
      <c r="L10" s="55">
        <f>L8/L9</f>
        <v>12</v>
      </c>
      <c r="M10" s="55">
        <f>M8/M9</f>
        <v>1.4210526315789473</v>
      </c>
      <c r="N10" s="49">
        <f>Лист2!W13</f>
        <v>4</v>
      </c>
      <c r="O10" s="55"/>
      <c r="P10" s="150"/>
      <c r="Q10" s="151"/>
      <c r="R10" s="152">
        <f>R8/R9</f>
        <v>2</v>
      </c>
      <c r="S10" s="68">
        <f>S8/S9</f>
        <v>1.1338697878566204</v>
      </c>
      <c r="T10" s="153">
        <f>E10+H10+K10+N10+Q10</f>
        <v>15</v>
      </c>
      <c r="U10" s="239"/>
    </row>
    <row r="11" spans="1:23" ht="17.100000000000001" customHeight="1" x14ac:dyDescent="0.25">
      <c r="A11" s="259">
        <v>2</v>
      </c>
      <c r="B11" s="265" t="str">
        <f>Лист1!C13</f>
        <v>«GRACIA-КZ»                                   г.Уральск</v>
      </c>
      <c r="C11" s="52">
        <v>14</v>
      </c>
      <c r="D11" s="46">
        <v>434</v>
      </c>
      <c r="E11" s="257">
        <v>13</v>
      </c>
      <c r="F11" s="52">
        <f>[1]Лист2!X15</f>
        <v>14</v>
      </c>
      <c r="G11" s="46">
        <f>[1]Лист2!Z15</f>
        <v>409</v>
      </c>
      <c r="H11" s="257">
        <f>[1]Лист2!V15</f>
        <v>13</v>
      </c>
      <c r="I11" s="52">
        <f>[2]Лист3!I11</f>
        <v>14</v>
      </c>
      <c r="J11" s="46">
        <f>[2]Лист3!J11</f>
        <v>444</v>
      </c>
      <c r="K11" s="246">
        <f>[2]Лист3!K11</f>
        <v>12</v>
      </c>
      <c r="L11" s="52">
        <f>Лист2!X15</f>
        <v>6</v>
      </c>
      <c r="M11" s="46">
        <f>Лист2!Z15</f>
        <v>285</v>
      </c>
      <c r="N11" s="246">
        <f>Лист2!V15</f>
        <v>6</v>
      </c>
      <c r="O11" s="154"/>
      <c r="P11" s="155"/>
      <c r="Q11" s="245"/>
      <c r="R11" s="132">
        <f>C11+F11+I11+L11+O11</f>
        <v>48</v>
      </c>
      <c r="S11" s="156">
        <f>D11+G11+J11+M11+P11</f>
        <v>1572</v>
      </c>
      <c r="T11" s="236">
        <f>E11+H11+K11+N11+Q11</f>
        <v>44</v>
      </c>
      <c r="U11" s="233"/>
    </row>
    <row r="12" spans="1:23" ht="17.100000000000001" customHeight="1" thickBot="1" x14ac:dyDescent="0.3">
      <c r="A12" s="260"/>
      <c r="B12" s="266"/>
      <c r="C12" s="43">
        <v>4</v>
      </c>
      <c r="D12" s="42">
        <v>372</v>
      </c>
      <c r="E12" s="247"/>
      <c r="F12" s="43">
        <f>[1]Лист2!Y15</f>
        <v>3</v>
      </c>
      <c r="G12" s="42">
        <f>[1]Лист2!AA15</f>
        <v>318</v>
      </c>
      <c r="H12" s="247"/>
      <c r="I12" s="43">
        <f>[2]Лист3!I12</f>
        <v>6</v>
      </c>
      <c r="J12" s="42">
        <f>[2]Лист3!J12</f>
        <v>387</v>
      </c>
      <c r="K12" s="247"/>
      <c r="L12" s="43">
        <f>Лист2!Y15</f>
        <v>7</v>
      </c>
      <c r="M12" s="42">
        <f>Лист2!AA15</f>
        <v>264</v>
      </c>
      <c r="N12" s="247"/>
      <c r="O12" s="157"/>
      <c r="P12" s="147"/>
      <c r="Q12" s="211"/>
      <c r="R12" s="158">
        <f>C12+F12+I12+L12+O12</f>
        <v>20</v>
      </c>
      <c r="S12" s="149">
        <f>D12+G12+J12+M12+P12</f>
        <v>1341</v>
      </c>
      <c r="T12" s="237"/>
      <c r="U12" s="233"/>
      <c r="W12" s="47"/>
    </row>
    <row r="13" spans="1:23" ht="17.100000000000001" customHeight="1" thickTop="1" thickBot="1" x14ac:dyDescent="0.3">
      <c r="A13" s="261"/>
      <c r="B13" s="267"/>
      <c r="C13" s="55">
        <f>C11/C12</f>
        <v>3.5</v>
      </c>
      <c r="D13" s="55">
        <f>D11/D12</f>
        <v>1.1666666666666667</v>
      </c>
      <c r="E13" s="48">
        <v>4</v>
      </c>
      <c r="F13" s="55">
        <f>F11/F12</f>
        <v>4.666666666666667</v>
      </c>
      <c r="G13" s="55">
        <f>G11/G12</f>
        <v>1.2861635220125787</v>
      </c>
      <c r="H13" s="48">
        <f>[1]Лист2!W15</f>
        <v>4</v>
      </c>
      <c r="I13" s="55">
        <f>[2]Лист3!I13</f>
        <v>2.3333333333333335</v>
      </c>
      <c r="J13" s="55">
        <f>[2]Лист3!J13</f>
        <v>1.1472868217054264</v>
      </c>
      <c r="K13" s="48">
        <f>[2]Лист3!K13</f>
        <v>4</v>
      </c>
      <c r="L13" s="55">
        <f>L11/L12</f>
        <v>0.8571428571428571</v>
      </c>
      <c r="M13" s="55">
        <f>M11/M12</f>
        <v>1.0795454545454546</v>
      </c>
      <c r="N13" s="48">
        <f>Лист2!W15</f>
        <v>2</v>
      </c>
      <c r="O13" s="55"/>
      <c r="P13" s="150"/>
      <c r="Q13" s="159"/>
      <c r="R13" s="152">
        <f>R11/R12</f>
        <v>2.4</v>
      </c>
      <c r="S13" s="152">
        <f>S11/S12</f>
        <v>1.1722595078299776</v>
      </c>
      <c r="T13" s="160">
        <f>E13+H13+K13+N13+Q13</f>
        <v>14</v>
      </c>
      <c r="U13" s="233"/>
    </row>
    <row r="14" spans="1:23" ht="17.100000000000001" customHeight="1" x14ac:dyDescent="0.25">
      <c r="A14" s="259">
        <v>3</v>
      </c>
      <c r="B14" s="265" t="str">
        <f>Лист1!C15</f>
        <v>«КОСТАНАЙ»                                              г.Костанай</v>
      </c>
      <c r="C14" s="50">
        <v>15</v>
      </c>
      <c r="D14" s="40">
        <v>418</v>
      </c>
      <c r="E14" s="246">
        <v>14</v>
      </c>
      <c r="F14" s="50">
        <f>[1]Лист2!X17</f>
        <v>12</v>
      </c>
      <c r="G14" s="40">
        <f>[1]Лист2!Z17</f>
        <v>397</v>
      </c>
      <c r="H14" s="246">
        <f>[1]Лист2!V17</f>
        <v>12</v>
      </c>
      <c r="I14" s="50">
        <f>[2]Лист3!I14</f>
        <v>11</v>
      </c>
      <c r="J14" s="40">
        <f>[2]Лист3!J14</f>
        <v>409</v>
      </c>
      <c r="K14" s="246">
        <f>[2]Лист3!K14</f>
        <v>9</v>
      </c>
      <c r="L14" s="50">
        <f>Лист2!X17</f>
        <v>10</v>
      </c>
      <c r="M14" s="40">
        <f>Лист2!Z17</f>
        <v>350</v>
      </c>
      <c r="N14" s="246">
        <f>Лист2!V17</f>
        <v>8</v>
      </c>
      <c r="O14" s="143"/>
      <c r="P14" s="144"/>
      <c r="Q14" s="210"/>
      <c r="R14" s="132">
        <f>C14+F14+I14+L14+O14</f>
        <v>48</v>
      </c>
      <c r="S14" s="145">
        <f>D14+G14+J14+M14+P14</f>
        <v>1574</v>
      </c>
      <c r="T14" s="258">
        <f>E14+H14+K14+N14+Q14</f>
        <v>43</v>
      </c>
      <c r="U14" s="238"/>
    </row>
    <row r="15" spans="1:23" ht="17.100000000000001" customHeight="1" thickBot="1" x14ac:dyDescent="0.3">
      <c r="A15" s="260"/>
      <c r="B15" s="266"/>
      <c r="C15" s="43">
        <v>2</v>
      </c>
      <c r="D15" s="42">
        <v>344</v>
      </c>
      <c r="E15" s="247"/>
      <c r="F15" s="43">
        <f>[1]Лист2!Y17</f>
        <v>5</v>
      </c>
      <c r="G15" s="42">
        <f>[1]Лист2!AA17</f>
        <v>312</v>
      </c>
      <c r="H15" s="247"/>
      <c r="I15" s="43">
        <f>[2]Лист3!I15</f>
        <v>6</v>
      </c>
      <c r="J15" s="42">
        <f>[2]Лист3!J15</f>
        <v>350</v>
      </c>
      <c r="K15" s="247"/>
      <c r="L15" s="43">
        <f>Лист2!Y17</f>
        <v>5</v>
      </c>
      <c r="M15" s="42">
        <f>Лист2!AA17</f>
        <v>304</v>
      </c>
      <c r="N15" s="247"/>
      <c r="O15" s="157"/>
      <c r="P15" s="147"/>
      <c r="Q15" s="211"/>
      <c r="R15" s="148">
        <f>C15+F15+I15+L15+O15</f>
        <v>18</v>
      </c>
      <c r="S15" s="149">
        <f>D15+G15+J15+M15+P15</f>
        <v>1310</v>
      </c>
      <c r="T15" s="237"/>
      <c r="U15" s="233"/>
    </row>
    <row r="16" spans="1:23" ht="17.100000000000001" customHeight="1" thickTop="1" thickBot="1" x14ac:dyDescent="0.3">
      <c r="A16" s="261"/>
      <c r="B16" s="267"/>
      <c r="C16" s="55">
        <f>C14/C15</f>
        <v>7.5</v>
      </c>
      <c r="D16" s="55">
        <f>D14/D15</f>
        <v>1.2151162790697674</v>
      </c>
      <c r="E16" s="49">
        <v>5</v>
      </c>
      <c r="F16" s="55">
        <f>F14/F15</f>
        <v>2.4</v>
      </c>
      <c r="G16" s="55">
        <f>G14/G15</f>
        <v>1.2724358974358974</v>
      </c>
      <c r="H16" s="49">
        <f>[1]Лист2!W17</f>
        <v>4</v>
      </c>
      <c r="I16" s="55">
        <f>[2]Лист3!I16</f>
        <v>1.8333333333333333</v>
      </c>
      <c r="J16" s="55">
        <f>[2]Лист3!J16</f>
        <v>1.1685714285714286</v>
      </c>
      <c r="K16" s="49">
        <f>[2]Лист3!K16</f>
        <v>3</v>
      </c>
      <c r="L16" s="55">
        <f>L14/L15</f>
        <v>2</v>
      </c>
      <c r="M16" s="55">
        <f>M14/M15</f>
        <v>1.1513157894736843</v>
      </c>
      <c r="N16" s="49">
        <f>Лист2!W17</f>
        <v>3</v>
      </c>
      <c r="O16" s="55"/>
      <c r="P16" s="150"/>
      <c r="Q16" s="151"/>
      <c r="R16" s="152">
        <f>R14/R15</f>
        <v>2.6666666666666665</v>
      </c>
      <c r="S16" s="152">
        <f>S14/S15</f>
        <v>1.2015267175572519</v>
      </c>
      <c r="T16" s="153">
        <f>E16+H16+K16+N16+Q16</f>
        <v>15</v>
      </c>
      <c r="U16" s="239"/>
    </row>
    <row r="17" spans="1:21" ht="17.100000000000001" customHeight="1" x14ac:dyDescent="0.25">
      <c r="A17" s="259">
        <v>4</v>
      </c>
      <c r="B17" s="265" t="str">
        <f>Лист1!C17</f>
        <v>«КАЗЫГУРТ»                                      г.Шымкент</v>
      </c>
      <c r="C17" s="41">
        <v>4</v>
      </c>
      <c r="D17" s="40">
        <v>373</v>
      </c>
      <c r="E17" s="246">
        <v>3</v>
      </c>
      <c r="F17" s="41">
        <f>[1]Лист2!X19</f>
        <v>12</v>
      </c>
      <c r="G17" s="40">
        <f>[1]Лист2!Z19</f>
        <v>488</v>
      </c>
      <c r="H17" s="246">
        <f>[1]Лист2!V19</f>
        <v>9</v>
      </c>
      <c r="I17" s="41">
        <f>[2]Лист3!I17</f>
        <v>9</v>
      </c>
      <c r="J17" s="40">
        <f>[2]Лист3!J17</f>
        <v>382</v>
      </c>
      <c r="K17" s="246">
        <f>[2]Лист3!K17</f>
        <v>7</v>
      </c>
      <c r="L17" s="41">
        <f>Лист2!X19</f>
        <v>6</v>
      </c>
      <c r="M17" s="40">
        <f>Лист2!Z19</f>
        <v>297</v>
      </c>
      <c r="N17" s="246">
        <f>Лист2!V19</f>
        <v>4</v>
      </c>
      <c r="O17" s="161"/>
      <c r="P17" s="144"/>
      <c r="Q17" s="210"/>
      <c r="R17" s="162">
        <f>C17+F17+I17+L17+O17</f>
        <v>31</v>
      </c>
      <c r="S17" s="156">
        <f>D17+G17+J17+M17+P17</f>
        <v>1540</v>
      </c>
      <c r="T17" s="236">
        <f>E17+H17+K17+N17+Q17</f>
        <v>23</v>
      </c>
      <c r="U17" s="233"/>
    </row>
    <row r="18" spans="1:21" ht="17.100000000000001" customHeight="1" thickBot="1" x14ac:dyDescent="0.3">
      <c r="A18" s="260"/>
      <c r="B18" s="266"/>
      <c r="C18" s="43">
        <v>13</v>
      </c>
      <c r="D18" s="42">
        <v>400</v>
      </c>
      <c r="E18" s="247"/>
      <c r="F18" s="43">
        <f>[1]Лист2!Y19</f>
        <v>9</v>
      </c>
      <c r="G18" s="42">
        <f>[1]Лист2!AA19</f>
        <v>435</v>
      </c>
      <c r="H18" s="247"/>
      <c r="I18" s="43">
        <f>[2]Лист3!I18</f>
        <v>9</v>
      </c>
      <c r="J18" s="42">
        <f>[2]Лист3!J18</f>
        <v>380</v>
      </c>
      <c r="K18" s="247"/>
      <c r="L18" s="43">
        <f>Лист2!Y19</f>
        <v>9</v>
      </c>
      <c r="M18" s="42">
        <f>Лист2!AA19</f>
        <v>336</v>
      </c>
      <c r="N18" s="247"/>
      <c r="O18" s="157"/>
      <c r="P18" s="147"/>
      <c r="Q18" s="211"/>
      <c r="R18" s="148">
        <f>C18+F18+I18+L18+O18</f>
        <v>40</v>
      </c>
      <c r="S18" s="149">
        <f>D18+G18+J18+M18+P18</f>
        <v>1551</v>
      </c>
      <c r="T18" s="237"/>
      <c r="U18" s="233"/>
    </row>
    <row r="19" spans="1:21" ht="17.100000000000001" customHeight="1" thickTop="1" thickBot="1" x14ac:dyDescent="0.3">
      <c r="A19" s="261"/>
      <c r="B19" s="267"/>
      <c r="C19" s="55">
        <f>C17/C18</f>
        <v>0.30769230769230771</v>
      </c>
      <c r="D19" s="55">
        <f>D17/D18</f>
        <v>0.9325</v>
      </c>
      <c r="E19" s="45">
        <v>1</v>
      </c>
      <c r="F19" s="55">
        <f>F17/F18</f>
        <v>1.3333333333333333</v>
      </c>
      <c r="G19" s="55">
        <f>G17/G18</f>
        <v>1.1218390804597702</v>
      </c>
      <c r="H19" s="45">
        <f>[1]Лист2!W19</f>
        <v>3</v>
      </c>
      <c r="I19" s="55">
        <f>[2]Лист3!I19</f>
        <v>1</v>
      </c>
      <c r="J19" s="55">
        <f>[2]Лист3!J19</f>
        <v>1.0052631578947369</v>
      </c>
      <c r="K19" s="45">
        <f>[2]Лист3!K19</f>
        <v>2</v>
      </c>
      <c r="L19" s="55">
        <f>L17/L18</f>
        <v>0.66666666666666663</v>
      </c>
      <c r="M19" s="55">
        <f>M17/M18</f>
        <v>0.8839285714285714</v>
      </c>
      <c r="N19" s="45">
        <f>Лист2!W19</f>
        <v>1</v>
      </c>
      <c r="O19" s="55"/>
      <c r="P19" s="150"/>
      <c r="Q19" s="163"/>
      <c r="R19" s="152">
        <f>R17/R18</f>
        <v>0.77500000000000002</v>
      </c>
      <c r="S19" s="152">
        <f>S17/S18</f>
        <v>0.99290780141843971</v>
      </c>
      <c r="T19" s="160">
        <f>E19+H19+K19+N19+Q19</f>
        <v>7</v>
      </c>
      <c r="U19" s="233"/>
    </row>
    <row r="20" spans="1:21" ht="17.100000000000001" customHeight="1" x14ac:dyDescent="0.25">
      <c r="A20" s="259">
        <v>5</v>
      </c>
      <c r="B20" s="183" t="str">
        <f>Лист1!C19</f>
        <v xml:space="preserve">«ХРОМТАУ»                                г.Хромтау </v>
      </c>
      <c r="C20" s="50">
        <v>3</v>
      </c>
      <c r="D20" s="40">
        <v>353</v>
      </c>
      <c r="E20" s="246">
        <v>0</v>
      </c>
      <c r="F20" s="50">
        <f>[1]Лист2!X21</f>
        <v>0</v>
      </c>
      <c r="G20" s="40">
        <f>[1]Лист2!Z21</f>
        <v>237</v>
      </c>
      <c r="H20" s="246">
        <f>[1]Лист2!V21</f>
        <v>0</v>
      </c>
      <c r="I20" s="50">
        <f>[2]Лист3!I20</f>
        <v>4</v>
      </c>
      <c r="J20" s="40">
        <f>[2]Лист3!J20</f>
        <v>340</v>
      </c>
      <c r="K20" s="246">
        <f>[2]Лист3!K20</f>
        <v>2</v>
      </c>
      <c r="L20" s="50">
        <f>Лист2!X21</f>
        <v>0</v>
      </c>
      <c r="M20" s="40">
        <f>Лист2!Z21</f>
        <v>176</v>
      </c>
      <c r="N20" s="246">
        <f>Лист2!V21</f>
        <v>0</v>
      </c>
      <c r="O20" s="143"/>
      <c r="P20" s="144"/>
      <c r="Q20" s="210"/>
      <c r="R20" s="132">
        <f>C20+F20+I20+L20+O20</f>
        <v>7</v>
      </c>
      <c r="S20" s="145">
        <f>D20+G20+J20+M20+P20</f>
        <v>1106</v>
      </c>
      <c r="T20" s="258">
        <f>E20+H20+K20+N20+Q20</f>
        <v>2</v>
      </c>
      <c r="U20" s="238"/>
    </row>
    <row r="21" spans="1:21" ht="17.100000000000001" customHeight="1" thickBot="1" x14ac:dyDescent="0.3">
      <c r="A21" s="260"/>
      <c r="B21" s="268"/>
      <c r="C21" s="43">
        <v>15</v>
      </c>
      <c r="D21" s="42">
        <v>442</v>
      </c>
      <c r="E21" s="247"/>
      <c r="F21" s="43">
        <f>[1]Лист2!Y21</f>
        <v>15</v>
      </c>
      <c r="G21" s="42">
        <f>[1]Лист2!AA21</f>
        <v>375</v>
      </c>
      <c r="H21" s="247"/>
      <c r="I21" s="43">
        <f>[2]Лист3!I21</f>
        <v>14</v>
      </c>
      <c r="J21" s="42">
        <f>[2]Лист3!J21</f>
        <v>425</v>
      </c>
      <c r="K21" s="247"/>
      <c r="L21" s="43">
        <f>Лист2!Y21</f>
        <v>12</v>
      </c>
      <c r="M21" s="42">
        <f>Лист1!AA20</f>
        <v>0</v>
      </c>
      <c r="N21" s="247"/>
      <c r="O21" s="157"/>
      <c r="P21" s="147"/>
      <c r="Q21" s="211"/>
      <c r="R21" s="148">
        <f>C21+F21+I21+L21+O21</f>
        <v>56</v>
      </c>
      <c r="S21" s="149">
        <f>D21+G21+J21+M21+P21</f>
        <v>1242</v>
      </c>
      <c r="T21" s="237"/>
      <c r="U21" s="233"/>
    </row>
    <row r="22" spans="1:21" ht="17.100000000000001" customHeight="1" thickTop="1" thickBot="1" x14ac:dyDescent="0.3">
      <c r="A22" s="261"/>
      <c r="B22" s="193"/>
      <c r="C22" s="55">
        <f>C20/C21</f>
        <v>0.2</v>
      </c>
      <c r="D22" s="55">
        <f>D20/D21</f>
        <v>0.79864253393665163</v>
      </c>
      <c r="E22" s="49">
        <v>0</v>
      </c>
      <c r="F22" s="55">
        <f>F20/F21</f>
        <v>0</v>
      </c>
      <c r="G22" s="55">
        <f>G20/G21</f>
        <v>0.63200000000000001</v>
      </c>
      <c r="H22" s="49">
        <f>[1]Лист2!W21</f>
        <v>0</v>
      </c>
      <c r="I22" s="55">
        <f>[2]Лист3!I22</f>
        <v>0.2857142857142857</v>
      </c>
      <c r="J22" s="55">
        <f>[2]Лист3!J22</f>
        <v>0.8</v>
      </c>
      <c r="K22" s="49">
        <f>[2]Лист3!K22</f>
        <v>1</v>
      </c>
      <c r="L22" s="55">
        <f>L20/L21</f>
        <v>0</v>
      </c>
      <c r="M22" s="55" t="e">
        <f>M20/M21</f>
        <v>#DIV/0!</v>
      </c>
      <c r="N22" s="49">
        <f>Лист2!W21</f>
        <v>0</v>
      </c>
      <c r="O22" s="55"/>
      <c r="P22" s="150"/>
      <c r="Q22" s="151"/>
      <c r="R22" s="152">
        <f>R20/R21</f>
        <v>0.125</v>
      </c>
      <c r="S22" s="152">
        <f>S20/S21</f>
        <v>0.89049919484702089</v>
      </c>
      <c r="T22" s="153">
        <f>E22+H22+K22+N22+Q22</f>
        <v>1</v>
      </c>
      <c r="U22" s="239"/>
    </row>
    <row r="23" spans="1:21" ht="17.100000000000001" customHeight="1" x14ac:dyDescent="0.25">
      <c r="A23" s="259">
        <v>6</v>
      </c>
      <c r="B23" s="183" t="str">
        <f>Лист1!C21</f>
        <v>"МЕТАЛЛУРГ"                                              г. Темиртау Карагандинская обл.</v>
      </c>
      <c r="C23" s="50">
        <v>7</v>
      </c>
      <c r="D23" s="40">
        <v>395</v>
      </c>
      <c r="E23" s="246">
        <v>6</v>
      </c>
      <c r="F23" s="50">
        <f>[1]Лист2!X23</f>
        <v>6</v>
      </c>
      <c r="G23" s="40">
        <f>[1]Лист2!Z23</f>
        <v>317</v>
      </c>
      <c r="H23" s="246">
        <f>[1]Лист2!V23</f>
        <v>4</v>
      </c>
      <c r="I23" s="50">
        <f>[2]Лист3!I23</f>
        <v>2</v>
      </c>
      <c r="J23" s="40">
        <f>[2]Лист3!J23</f>
        <v>297</v>
      </c>
      <c r="K23" s="246">
        <f>[2]Лист3!K23</f>
        <v>1</v>
      </c>
      <c r="L23" s="50">
        <f>Лист2!X23</f>
        <v>0</v>
      </c>
      <c r="M23" s="40">
        <f>Лист2!Z23</f>
        <v>0</v>
      </c>
      <c r="N23" s="246">
        <f>Лист2!V23</f>
        <v>0</v>
      </c>
      <c r="O23" s="143"/>
      <c r="P23" s="144"/>
      <c r="Q23" s="210"/>
      <c r="R23" s="132">
        <f>C23+F23+I23+L23+O23</f>
        <v>15</v>
      </c>
      <c r="S23" s="145">
        <f>D23+G23+J23+M23+P23</f>
        <v>1009</v>
      </c>
      <c r="T23" s="258">
        <f>E23+H23+K23+N23+Q23</f>
        <v>11</v>
      </c>
      <c r="U23" s="238"/>
    </row>
    <row r="24" spans="1:21" ht="17.100000000000001" customHeight="1" thickBot="1" x14ac:dyDescent="0.3">
      <c r="A24" s="260"/>
      <c r="B24" s="268"/>
      <c r="C24" s="43">
        <v>11</v>
      </c>
      <c r="D24" s="42">
        <v>427</v>
      </c>
      <c r="E24" s="247"/>
      <c r="F24" s="43">
        <f>[1]Лист2!Y23</f>
        <v>12</v>
      </c>
      <c r="G24" s="42">
        <f>[1]Лист2!AA23</f>
        <v>400</v>
      </c>
      <c r="H24" s="247"/>
      <c r="I24" s="43">
        <f>[2]Лист3!I24</f>
        <v>15</v>
      </c>
      <c r="J24" s="42">
        <f>[2]Лист3!J24</f>
        <v>413</v>
      </c>
      <c r="K24" s="247"/>
      <c r="L24" s="43">
        <f>Лист2!Y23</f>
        <v>0</v>
      </c>
      <c r="M24" s="42">
        <f>Лист2!AA23</f>
        <v>0</v>
      </c>
      <c r="N24" s="247"/>
      <c r="O24" s="157"/>
      <c r="P24" s="147"/>
      <c r="Q24" s="211"/>
      <c r="R24" s="148">
        <f>C24+F24+I24+L24+O24</f>
        <v>38</v>
      </c>
      <c r="S24" s="149">
        <f>D24+G24+J24+M24+P24</f>
        <v>1240</v>
      </c>
      <c r="T24" s="237"/>
      <c r="U24" s="233"/>
    </row>
    <row r="25" spans="1:21" ht="34.5" customHeight="1" thickTop="1" thickBot="1" x14ac:dyDescent="0.3">
      <c r="A25" s="261"/>
      <c r="B25" s="193"/>
      <c r="C25" s="55">
        <f>C23/C24</f>
        <v>0.63636363636363635</v>
      </c>
      <c r="D25" s="55">
        <f>D23/D24</f>
        <v>0.92505854800936771</v>
      </c>
      <c r="E25" s="49">
        <v>2</v>
      </c>
      <c r="F25" s="55">
        <f>F23/F24</f>
        <v>0.5</v>
      </c>
      <c r="G25" s="55">
        <f>G23/G24</f>
        <v>0.79249999999999998</v>
      </c>
      <c r="H25" s="49">
        <f>[1]Лист2!W23</f>
        <v>1</v>
      </c>
      <c r="I25" s="55">
        <f>[2]Лист3!I25</f>
        <v>0.13333333333333333</v>
      </c>
      <c r="J25" s="55">
        <f>[2]Лист3!J25</f>
        <v>0.71912832929782078</v>
      </c>
      <c r="K25" s="49">
        <f>[2]Лист3!K25</f>
        <v>0</v>
      </c>
      <c r="L25" s="55" t="e">
        <f>L23/L24</f>
        <v>#DIV/0!</v>
      </c>
      <c r="M25" s="55" t="e">
        <f>M23/M24</f>
        <v>#DIV/0!</v>
      </c>
      <c r="N25" s="49">
        <f>Лист2!W23</f>
        <v>0</v>
      </c>
      <c r="O25" s="55"/>
      <c r="P25" s="150"/>
      <c r="Q25" s="151"/>
      <c r="R25" s="152">
        <f>R23/R24</f>
        <v>0.39473684210526316</v>
      </c>
      <c r="S25" s="152">
        <f>S23/S24</f>
        <v>0.81370967741935485</v>
      </c>
      <c r="T25" s="153">
        <f>E25+H25+K25+N25+Q25</f>
        <v>3</v>
      </c>
      <c r="U25" s="239"/>
    </row>
    <row r="26" spans="1:21" x14ac:dyDescent="0.25">
      <c r="O26" s="133"/>
      <c r="P26" s="133"/>
      <c r="Q26" s="133"/>
      <c r="R26" s="133"/>
      <c r="S26" s="133"/>
      <c r="T26" s="133"/>
      <c r="U26" s="133"/>
    </row>
    <row r="27" spans="1:21" x14ac:dyDescent="0.25">
      <c r="O27" s="133"/>
      <c r="P27" s="133"/>
      <c r="Q27" s="133"/>
      <c r="R27" s="133"/>
      <c r="S27" s="133"/>
      <c r="T27" s="133"/>
      <c r="U27" s="133"/>
    </row>
    <row r="28" spans="1:21" x14ac:dyDescent="0.25">
      <c r="O28" s="133"/>
      <c r="P28" s="133"/>
      <c r="Q28" s="133"/>
      <c r="R28" s="133"/>
      <c r="S28" s="133"/>
      <c r="T28" s="133"/>
      <c r="U28" s="133"/>
    </row>
    <row r="29" spans="1:21" x14ac:dyDescent="0.25">
      <c r="O29" s="133"/>
      <c r="P29" s="133"/>
      <c r="Q29" s="133"/>
      <c r="R29" s="133"/>
      <c r="S29" s="133"/>
      <c r="T29" s="133"/>
      <c r="U29" s="133"/>
    </row>
    <row r="30" spans="1:21" x14ac:dyDescent="0.25">
      <c r="O30" s="133"/>
      <c r="P30" s="133"/>
      <c r="Q30" s="133"/>
      <c r="R30" s="133"/>
      <c r="S30" s="133"/>
      <c r="T30" s="133"/>
      <c r="U30" s="133"/>
    </row>
    <row r="31" spans="1:21" x14ac:dyDescent="0.25">
      <c r="O31" s="133"/>
      <c r="P31" s="133"/>
      <c r="Q31" s="133"/>
      <c r="R31" s="133"/>
      <c r="S31" s="133"/>
      <c r="T31" s="133"/>
      <c r="U31" s="133"/>
    </row>
    <row r="32" spans="1:21" x14ac:dyDescent="0.25">
      <c r="O32" s="133"/>
      <c r="P32" s="133"/>
      <c r="Q32" s="133"/>
      <c r="R32" s="133"/>
      <c r="S32" s="133"/>
      <c r="T32" s="133"/>
      <c r="U32" s="133"/>
    </row>
  </sheetData>
  <mergeCells count="80">
    <mergeCell ref="A17:A19"/>
    <mergeCell ref="B17:B19"/>
    <mergeCell ref="E17:E18"/>
    <mergeCell ref="E14:E15"/>
    <mergeCell ref="B14:B16"/>
    <mergeCell ref="A23:A25"/>
    <mergeCell ref="A20:A22"/>
    <mergeCell ref="E23:E24"/>
    <mergeCell ref="H23:H24"/>
    <mergeCell ref="H20:H21"/>
    <mergeCell ref="B23:B25"/>
    <mergeCell ref="B20:B22"/>
    <mergeCell ref="E20:E21"/>
    <mergeCell ref="E11:E12"/>
    <mergeCell ref="H14:H15"/>
    <mergeCell ref="A11:A13"/>
    <mergeCell ref="C3:E3"/>
    <mergeCell ref="E8:E9"/>
    <mergeCell ref="C7:D7"/>
    <mergeCell ref="A2:A7"/>
    <mergeCell ref="C4:E4"/>
    <mergeCell ref="A8:A10"/>
    <mergeCell ref="B11:B13"/>
    <mergeCell ref="C5:D5"/>
    <mergeCell ref="B2:B7"/>
    <mergeCell ref="B8:B10"/>
    <mergeCell ref="A14:A16"/>
    <mergeCell ref="F3:H3"/>
    <mergeCell ref="F4:H4"/>
    <mergeCell ref="U14:U16"/>
    <mergeCell ref="U17:U19"/>
    <mergeCell ref="T23:T24"/>
    <mergeCell ref="T20:T21"/>
    <mergeCell ref="U20:U22"/>
    <mergeCell ref="T17:T18"/>
    <mergeCell ref="T14:T15"/>
    <mergeCell ref="K23:K24"/>
    <mergeCell ref="K17:K18"/>
    <mergeCell ref="N20:N21"/>
    <mergeCell ref="N8:N9"/>
    <mergeCell ref="N14:N15"/>
    <mergeCell ref="K11:K12"/>
    <mergeCell ref="N11:N12"/>
    <mergeCell ref="K20:K21"/>
    <mergeCell ref="K14:K15"/>
    <mergeCell ref="N23:N24"/>
    <mergeCell ref="H8:H9"/>
    <mergeCell ref="Q20:Q21"/>
    <mergeCell ref="F5:G5"/>
    <mergeCell ref="F7:G7"/>
    <mergeCell ref="H11:H12"/>
    <mergeCell ref="H17:H18"/>
    <mergeCell ref="N17:N18"/>
    <mergeCell ref="L3:N3"/>
    <mergeCell ref="Q14:Q15"/>
    <mergeCell ref="Q11:Q12"/>
    <mergeCell ref="I3:K3"/>
    <mergeCell ref="K8:K9"/>
    <mergeCell ref="L4:N4"/>
    <mergeCell ref="L7:M7"/>
    <mergeCell ref="I4:K4"/>
    <mergeCell ref="L5:M5"/>
    <mergeCell ref="I5:J5"/>
    <mergeCell ref="I7:J7"/>
    <mergeCell ref="Q23:Q24"/>
    <mergeCell ref="R7:S7"/>
    <mergeCell ref="R5:S5"/>
    <mergeCell ref="Q8:Q9"/>
    <mergeCell ref="R2:U4"/>
    <mergeCell ref="O4:Q4"/>
    <mergeCell ref="O3:Q3"/>
    <mergeCell ref="O5:P5"/>
    <mergeCell ref="O7:P7"/>
    <mergeCell ref="U11:U13"/>
    <mergeCell ref="U5:U7"/>
    <mergeCell ref="T11:T12"/>
    <mergeCell ref="U8:U10"/>
    <mergeCell ref="T8:T9"/>
    <mergeCell ref="Q17:Q18"/>
    <mergeCell ref="U23:U25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abSelected="1" topLeftCell="A10" zoomScale="110" zoomScaleNormal="110" workbookViewId="0">
      <selection activeCell="Y13" sqref="Y13:Y14"/>
    </sheetView>
  </sheetViews>
  <sheetFormatPr defaultColWidth="8.85546875" defaultRowHeight="15" x14ac:dyDescent="0.2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2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 x14ac:dyDescent="0.25">
      <c r="B1" s="270" t="s">
        <v>13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</row>
    <row r="2" spans="2:34" ht="19.5" x14ac:dyDescent="0.25">
      <c r="B2" s="270" t="s">
        <v>14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</row>
    <row r="3" spans="2:34" ht="19.5" x14ac:dyDescent="0.25">
      <c r="B3" s="271" t="s">
        <v>36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</row>
    <row r="4" spans="2:34" ht="18" customHeight="1" x14ac:dyDescent="0.25">
      <c r="B4" s="270" t="s">
        <v>35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</row>
    <row r="5" spans="2:34" ht="21" customHeight="1" x14ac:dyDescent="0.25">
      <c r="B5" s="272" t="s">
        <v>15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2:34" ht="20.25" customHeight="1" x14ac:dyDescent="0.35">
      <c r="L6" s="56"/>
      <c r="R6" s="56"/>
      <c r="S6" s="14"/>
      <c r="V6" s="57"/>
    </row>
    <row r="7" spans="2:34" ht="15" customHeight="1" x14ac:dyDescent="0.25">
      <c r="B7" s="269" t="s">
        <v>50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</row>
    <row r="8" spans="2:34" ht="15" customHeight="1" x14ac:dyDescent="0.3">
      <c r="O8" s="58"/>
      <c r="R8" s="15"/>
      <c r="U8" s="15"/>
      <c r="X8" s="58"/>
      <c r="Y8" s="58"/>
      <c r="AH8" s="64"/>
    </row>
    <row r="9" spans="2:34" ht="18.75" x14ac:dyDescent="0.3">
      <c r="B9" s="185" t="s">
        <v>54</v>
      </c>
      <c r="C9" s="185"/>
      <c r="D9" s="185"/>
      <c r="AB9" s="181" t="s">
        <v>55</v>
      </c>
      <c r="AC9" s="181"/>
      <c r="AD9" s="181"/>
    </row>
    <row r="10" spans="2:34" ht="15.75" customHeight="1" thickBot="1" x14ac:dyDescent="0.35">
      <c r="B10" s="1"/>
      <c r="C10" s="1"/>
    </row>
    <row r="11" spans="2:34" ht="27" customHeight="1" x14ac:dyDescent="0.25">
      <c r="B11" s="172" t="s">
        <v>0</v>
      </c>
      <c r="C11" s="172" t="s">
        <v>1</v>
      </c>
      <c r="D11" s="187">
        <v>1</v>
      </c>
      <c r="E11" s="188"/>
      <c r="F11" s="189"/>
      <c r="G11" s="187">
        <v>2</v>
      </c>
      <c r="H11" s="188"/>
      <c r="I11" s="189"/>
      <c r="J11" s="187">
        <v>3</v>
      </c>
      <c r="K11" s="188"/>
      <c r="L11" s="189"/>
      <c r="M11" s="187">
        <v>4</v>
      </c>
      <c r="N11" s="188"/>
      <c r="O11" s="189"/>
      <c r="P11" s="187">
        <v>5</v>
      </c>
      <c r="Q11" s="188"/>
      <c r="R11" s="189"/>
      <c r="S11" s="187">
        <v>6</v>
      </c>
      <c r="T11" s="188"/>
      <c r="U11" s="189"/>
      <c r="V11" s="265" t="s">
        <v>51</v>
      </c>
      <c r="W11" s="265" t="s">
        <v>52</v>
      </c>
      <c r="X11" s="265" t="s">
        <v>53</v>
      </c>
      <c r="Y11" s="265" t="s">
        <v>34</v>
      </c>
      <c r="Z11" s="183" t="s">
        <v>12</v>
      </c>
      <c r="AA11" s="295"/>
      <c r="AB11" s="183" t="s">
        <v>33</v>
      </c>
      <c r="AC11" s="295"/>
      <c r="AD11" s="265" t="s">
        <v>2</v>
      </c>
    </row>
    <row r="12" spans="2:34" ht="25.5" customHeight="1" thickBot="1" x14ac:dyDescent="0.3">
      <c r="B12" s="173"/>
      <c r="C12" s="173"/>
      <c r="D12" s="190"/>
      <c r="E12" s="191"/>
      <c r="F12" s="192"/>
      <c r="G12" s="190"/>
      <c r="H12" s="191"/>
      <c r="I12" s="192"/>
      <c r="J12" s="190"/>
      <c r="K12" s="191"/>
      <c r="L12" s="192"/>
      <c r="M12" s="190"/>
      <c r="N12" s="191"/>
      <c r="O12" s="192"/>
      <c r="P12" s="190"/>
      <c r="Q12" s="191"/>
      <c r="R12" s="192"/>
      <c r="S12" s="190"/>
      <c r="T12" s="191"/>
      <c r="U12" s="192"/>
      <c r="V12" s="267"/>
      <c r="W12" s="267"/>
      <c r="X12" s="267"/>
      <c r="Y12" s="267"/>
      <c r="Z12" s="193"/>
      <c r="AA12" s="296"/>
      <c r="AB12" s="193"/>
      <c r="AC12" s="296"/>
      <c r="AD12" s="267"/>
    </row>
    <row r="13" spans="2:34" ht="23.1" customHeight="1" thickTop="1" x14ac:dyDescent="0.25">
      <c r="B13" s="172">
        <v>1</v>
      </c>
      <c r="C13" s="291" t="str">
        <f>Лист1!C11</f>
        <v>«ТАРАЗ»                                       г.Тараз</v>
      </c>
      <c r="D13" s="293"/>
      <c r="E13" s="84"/>
      <c r="F13" s="84"/>
      <c r="G13" s="92">
        <f>Лист2!G13</f>
        <v>3</v>
      </c>
      <c r="H13" s="11" t="s">
        <v>47</v>
      </c>
      <c r="I13" s="93">
        <f>Лист2!I13</f>
        <v>0</v>
      </c>
      <c r="J13" s="92">
        <f>Лист2!J13</f>
        <v>3</v>
      </c>
      <c r="K13" s="11" t="str">
        <f>Лист2!K13</f>
        <v>:</v>
      </c>
      <c r="L13" s="93">
        <f>Лист2!L13</f>
        <v>1</v>
      </c>
      <c r="M13" s="92">
        <f>Лист2!M13</f>
        <v>3</v>
      </c>
      <c r="N13" s="11" t="str">
        <f>Лист2!N13</f>
        <v>:</v>
      </c>
      <c r="O13" s="93">
        <f>Лист2!O13</f>
        <v>0</v>
      </c>
      <c r="P13" s="92">
        <f>Лист2!P13</f>
        <v>3</v>
      </c>
      <c r="Q13" s="11" t="s">
        <v>47</v>
      </c>
      <c r="R13" s="93">
        <f>Лист2!R13</f>
        <v>0</v>
      </c>
      <c r="S13" s="92">
        <f>Лист2!S13</f>
        <v>0</v>
      </c>
      <c r="T13" s="11" t="str">
        <f>Лист2!T13</f>
        <v>:</v>
      </c>
      <c r="U13" s="93">
        <f>Лист2!U13</f>
        <v>0</v>
      </c>
      <c r="V13" s="275">
        <f>[2]Лист4!X13</f>
        <v>30</v>
      </c>
      <c r="W13" s="275">
        <f>H14+K14+N14+Q14+T14</f>
        <v>12</v>
      </c>
      <c r="X13" s="275">
        <f>V13+W13</f>
        <v>42</v>
      </c>
      <c r="Y13" s="286">
        <f>Лист3!T10</f>
        <v>15</v>
      </c>
      <c r="Z13" s="66">
        <f>Лист3!R8</f>
        <v>46</v>
      </c>
      <c r="AA13" s="67">
        <f>Лист3!R9</f>
        <v>23</v>
      </c>
      <c r="AB13" s="66">
        <f>Лист3!S8</f>
        <v>1550</v>
      </c>
      <c r="AC13" s="67">
        <f>Лист3!S9</f>
        <v>1367</v>
      </c>
      <c r="AD13" s="284"/>
    </row>
    <row r="14" spans="2:34" ht="23.1" customHeight="1" thickBot="1" x14ac:dyDescent="0.3">
      <c r="B14" s="173"/>
      <c r="C14" s="292"/>
      <c r="D14" s="294"/>
      <c r="E14" s="85"/>
      <c r="F14" s="91"/>
      <c r="G14" s="103"/>
      <c r="H14" s="104">
        <f>Лист2!H14</f>
        <v>3</v>
      </c>
      <c r="I14" s="105"/>
      <c r="J14" s="88"/>
      <c r="K14" s="90">
        <f>Лист2!K14</f>
        <v>3</v>
      </c>
      <c r="L14" s="89"/>
      <c r="M14" s="88"/>
      <c r="N14" s="90">
        <f>Лист2!N14</f>
        <v>3</v>
      </c>
      <c r="O14" s="89"/>
      <c r="P14" s="88"/>
      <c r="Q14" s="90">
        <f>Лист2!Q14</f>
        <v>3</v>
      </c>
      <c r="R14" s="89"/>
      <c r="S14" s="88"/>
      <c r="T14" s="90">
        <f>Лист2!T14</f>
        <v>0</v>
      </c>
      <c r="U14" s="89"/>
      <c r="V14" s="276"/>
      <c r="W14" s="276"/>
      <c r="X14" s="276"/>
      <c r="Y14" s="276"/>
      <c r="Z14" s="288">
        <f>Z13/AA13</f>
        <v>2</v>
      </c>
      <c r="AA14" s="289"/>
      <c r="AB14" s="273">
        <f>AB13/AC13</f>
        <v>1.1338697878566204</v>
      </c>
      <c r="AC14" s="274"/>
      <c r="AD14" s="285"/>
    </row>
    <row r="15" spans="2:34" ht="23.1" customHeight="1" x14ac:dyDescent="0.25">
      <c r="B15" s="172">
        <v>2</v>
      </c>
      <c r="C15" s="265" t="str">
        <f>Лист1!C13</f>
        <v>«GRACIA-КZ»                                   г.Уральск</v>
      </c>
      <c r="D15" s="92">
        <f>Лист2!D15</f>
        <v>0</v>
      </c>
      <c r="E15" s="11" t="str">
        <f>Лист2!E15</f>
        <v>:</v>
      </c>
      <c r="F15" s="93">
        <f>Лист2!F15</f>
        <v>3</v>
      </c>
      <c r="G15" s="277"/>
      <c r="H15" s="101"/>
      <c r="I15" s="102"/>
      <c r="J15" s="92">
        <f>Лист2!J15</f>
        <v>0</v>
      </c>
      <c r="K15" s="11" t="str">
        <f>Лист2!K15</f>
        <v>:</v>
      </c>
      <c r="L15" s="93">
        <f>Лист2!L15</f>
        <v>3</v>
      </c>
      <c r="M15" s="92">
        <f>Лист2!M15</f>
        <v>3</v>
      </c>
      <c r="N15" s="11" t="str">
        <f>Лист2!N15</f>
        <v>:</v>
      </c>
      <c r="O15" s="93">
        <f>Лист2!O15</f>
        <v>1</v>
      </c>
      <c r="P15" s="92">
        <v>3</v>
      </c>
      <c r="Q15" s="11" t="str">
        <f>Лист2!Q15</f>
        <v>:</v>
      </c>
      <c r="R15" s="93">
        <f>Лист2!R15</f>
        <v>0</v>
      </c>
      <c r="S15" s="92">
        <f>Лист2!S15</f>
        <v>0</v>
      </c>
      <c r="T15" s="11" t="str">
        <f>Лист2!T15</f>
        <v>:</v>
      </c>
      <c r="U15" s="93">
        <f>Лист2!U15</f>
        <v>0</v>
      </c>
      <c r="V15" s="275">
        <f>[2]Лист4!X15</f>
        <v>38</v>
      </c>
      <c r="W15" s="275">
        <f>E16+K16+N16+Q16+T16</f>
        <v>6</v>
      </c>
      <c r="X15" s="275">
        <f>V15+W15</f>
        <v>44</v>
      </c>
      <c r="Y15" s="286">
        <f>Лист3!T13</f>
        <v>14</v>
      </c>
      <c r="Z15" s="66">
        <f>Лист3!R11</f>
        <v>48</v>
      </c>
      <c r="AA15" s="67">
        <f>Лист3!R12</f>
        <v>20</v>
      </c>
      <c r="AB15" s="66">
        <f>Лист3!S11</f>
        <v>1572</v>
      </c>
      <c r="AC15" s="67">
        <f>Лист3!S12</f>
        <v>1341</v>
      </c>
      <c r="AD15" s="284"/>
    </row>
    <row r="16" spans="2:34" ht="23.1" customHeight="1" thickBot="1" x14ac:dyDescent="0.3">
      <c r="B16" s="173"/>
      <c r="C16" s="267"/>
      <c r="D16" s="88"/>
      <c r="E16" s="90">
        <f>Лист2!E16</f>
        <v>0</v>
      </c>
      <c r="F16" s="89"/>
      <c r="G16" s="278"/>
      <c r="H16" s="86"/>
      <c r="I16" s="59"/>
      <c r="J16" s="88"/>
      <c r="K16" s="90">
        <f>Лист2!K16</f>
        <v>0</v>
      </c>
      <c r="L16" s="89"/>
      <c r="M16" s="88"/>
      <c r="N16" s="90">
        <f>Лист2!N16</f>
        <v>3</v>
      </c>
      <c r="O16" s="89"/>
      <c r="P16" s="88"/>
      <c r="Q16" s="90">
        <v>3</v>
      </c>
      <c r="R16" s="89"/>
      <c r="S16" s="88"/>
      <c r="T16" s="90">
        <f>Лист2!T16</f>
        <v>0</v>
      </c>
      <c r="U16" s="89"/>
      <c r="V16" s="276"/>
      <c r="W16" s="276"/>
      <c r="X16" s="276"/>
      <c r="Y16" s="276"/>
      <c r="Z16" s="288">
        <f>Z15/AA15</f>
        <v>2.4</v>
      </c>
      <c r="AA16" s="289"/>
      <c r="AB16" s="273">
        <f>AB15/AC15</f>
        <v>1.1722595078299776</v>
      </c>
      <c r="AC16" s="274"/>
      <c r="AD16" s="285"/>
    </row>
    <row r="17" spans="2:30" ht="23.1" customHeight="1" x14ac:dyDescent="0.25">
      <c r="B17" s="172">
        <v>3</v>
      </c>
      <c r="C17" s="265" t="str">
        <f>Лист1!C15</f>
        <v>«КОСТАНАЙ»                                              г.Костанай</v>
      </c>
      <c r="D17" s="92">
        <f>Лист2!D17</f>
        <v>1</v>
      </c>
      <c r="E17" s="11" t="str">
        <f>Лист2!E17</f>
        <v>:</v>
      </c>
      <c r="F17" s="93">
        <f>Лист2!F17</f>
        <v>3</v>
      </c>
      <c r="G17" s="92">
        <f>Лист2!G17</f>
        <v>3</v>
      </c>
      <c r="H17" s="11" t="str">
        <f>Лист2!H17</f>
        <v>:</v>
      </c>
      <c r="I17" s="93">
        <f>Лист2!I17</f>
        <v>0</v>
      </c>
      <c r="J17" s="290"/>
      <c r="K17" s="87"/>
      <c r="L17" s="60"/>
      <c r="M17" s="92">
        <f>Лист2!M17</f>
        <v>3</v>
      </c>
      <c r="N17" s="11" t="s">
        <v>47</v>
      </c>
      <c r="O17" s="93">
        <f>Лист2!O17</f>
        <v>2</v>
      </c>
      <c r="P17" s="92">
        <f>Лист2!P17</f>
        <v>3</v>
      </c>
      <c r="Q17" s="11" t="str">
        <f>Лист2!Q17</f>
        <v>:</v>
      </c>
      <c r="R17" s="93">
        <f>Лист2!R17</f>
        <v>0</v>
      </c>
      <c r="S17" s="92">
        <f>Лист2!S17</f>
        <v>0</v>
      </c>
      <c r="T17" s="11" t="str">
        <f>Лист2!T17</f>
        <v>:</v>
      </c>
      <c r="U17" s="93">
        <f>Лист2!U17</f>
        <v>0</v>
      </c>
      <c r="V17" s="275">
        <f>[2]Лист4!X17</f>
        <v>35</v>
      </c>
      <c r="W17" s="275">
        <f>E18+H18+N18+Q18+T18</f>
        <v>8</v>
      </c>
      <c r="X17" s="275">
        <f>V17+W17</f>
        <v>43</v>
      </c>
      <c r="Y17" s="286">
        <f>Лист3!T16</f>
        <v>15</v>
      </c>
      <c r="Z17" s="66">
        <f>Лист3!R14</f>
        <v>48</v>
      </c>
      <c r="AA17" s="67">
        <f>Лист3!R15</f>
        <v>18</v>
      </c>
      <c r="AB17" s="66">
        <f>Лист3!S14</f>
        <v>1574</v>
      </c>
      <c r="AC17" s="67">
        <f>Лист3!S15</f>
        <v>1310</v>
      </c>
      <c r="AD17" s="284"/>
    </row>
    <row r="18" spans="2:30" ht="23.1" customHeight="1" thickBot="1" x14ac:dyDescent="0.3">
      <c r="B18" s="173"/>
      <c r="C18" s="267"/>
      <c r="D18" s="88"/>
      <c r="E18" s="90">
        <f>Лист2!E18</f>
        <v>0</v>
      </c>
      <c r="F18" s="89"/>
      <c r="G18" s="88"/>
      <c r="H18" s="90">
        <f>Лист2!H18</f>
        <v>3</v>
      </c>
      <c r="I18" s="89"/>
      <c r="J18" s="282"/>
      <c r="K18" s="62"/>
      <c r="L18" s="61"/>
      <c r="M18" s="103"/>
      <c r="N18" s="104">
        <f>Лист2!N18</f>
        <v>2</v>
      </c>
      <c r="O18" s="105"/>
      <c r="P18" s="88"/>
      <c r="Q18" s="90">
        <f>Лист2!Q18</f>
        <v>3</v>
      </c>
      <c r="R18" s="89"/>
      <c r="S18" s="88"/>
      <c r="T18" s="90">
        <f>Лист2!T18</f>
        <v>0</v>
      </c>
      <c r="U18" s="89"/>
      <c r="V18" s="276"/>
      <c r="W18" s="276"/>
      <c r="X18" s="276"/>
      <c r="Y18" s="276"/>
      <c r="Z18" s="288">
        <f>Z17/AA17</f>
        <v>2.6666666666666665</v>
      </c>
      <c r="AA18" s="289"/>
      <c r="AB18" s="273">
        <f>AB17/AC17</f>
        <v>1.2015267175572519</v>
      </c>
      <c r="AC18" s="274"/>
      <c r="AD18" s="285"/>
    </row>
    <row r="19" spans="2:30" ht="23.1" customHeight="1" x14ac:dyDescent="0.25">
      <c r="B19" s="172">
        <v>4</v>
      </c>
      <c r="C19" s="265" t="str">
        <f>Лист1!C17</f>
        <v>«КАЗЫГУРТ»                                      г.Шымкент</v>
      </c>
      <c r="D19" s="92">
        <f>Лист2!D19</f>
        <v>0</v>
      </c>
      <c r="E19" s="11" t="str">
        <f>Лист2!E19</f>
        <v>:</v>
      </c>
      <c r="F19" s="93">
        <f>Лист2!F19</f>
        <v>3</v>
      </c>
      <c r="G19" s="92">
        <f>Лист2!G19</f>
        <v>1</v>
      </c>
      <c r="H19" s="11" t="str">
        <f>Лист2!H19</f>
        <v>:</v>
      </c>
      <c r="I19" s="93">
        <f>Лист2!I19</f>
        <v>3</v>
      </c>
      <c r="J19" s="92">
        <f>Лист2!J19</f>
        <v>2</v>
      </c>
      <c r="K19" s="11" t="str">
        <f>Лист2!K19</f>
        <v>:</v>
      </c>
      <c r="L19" s="93">
        <f>Лист2!L19</f>
        <v>3</v>
      </c>
      <c r="M19" s="277"/>
      <c r="N19" s="101"/>
      <c r="O19" s="102"/>
      <c r="P19" s="92">
        <f>Лист2!P19</f>
        <v>3</v>
      </c>
      <c r="Q19" s="11" t="str">
        <f>Лист2!Q19</f>
        <v>:</v>
      </c>
      <c r="R19" s="93">
        <f>Лист2!R19</f>
        <v>0</v>
      </c>
      <c r="S19" s="92">
        <f>Лист2!S19</f>
        <v>0</v>
      </c>
      <c r="T19" s="11" t="str">
        <f>Лист2!T19</f>
        <v>:</v>
      </c>
      <c r="U19" s="93">
        <f>Лист2!U19</f>
        <v>0</v>
      </c>
      <c r="V19" s="275">
        <f>[2]Лист4!X19</f>
        <v>19</v>
      </c>
      <c r="W19" s="275">
        <f>E20+H20+K20+Q20+T20</f>
        <v>4</v>
      </c>
      <c r="X19" s="275">
        <f>V19+W19</f>
        <v>23</v>
      </c>
      <c r="Y19" s="286">
        <f>Лист3!T19</f>
        <v>7</v>
      </c>
      <c r="Z19" s="66">
        <f>Лист3!R17</f>
        <v>31</v>
      </c>
      <c r="AA19" s="67">
        <f>Лист3!R18</f>
        <v>40</v>
      </c>
      <c r="AB19" s="66">
        <f>Лист3!S17</f>
        <v>1540</v>
      </c>
      <c r="AC19" s="67">
        <f>Лист3!S18</f>
        <v>1551</v>
      </c>
      <c r="AD19" s="284"/>
    </row>
    <row r="20" spans="2:30" ht="23.1" customHeight="1" thickBot="1" x14ac:dyDescent="0.3">
      <c r="B20" s="173"/>
      <c r="C20" s="267"/>
      <c r="D20" s="88"/>
      <c r="E20" s="90">
        <f>Лист2!E20</f>
        <v>0</v>
      </c>
      <c r="F20" s="89"/>
      <c r="G20" s="88"/>
      <c r="H20" s="90">
        <f>Лист2!H20</f>
        <v>0</v>
      </c>
      <c r="I20" s="89"/>
      <c r="J20" s="88"/>
      <c r="K20" s="90">
        <f>Лист2!K20</f>
        <v>1</v>
      </c>
      <c r="L20" s="89"/>
      <c r="M20" s="278"/>
      <c r="N20" s="86"/>
      <c r="O20" s="59"/>
      <c r="P20" s="103"/>
      <c r="Q20" s="104">
        <f>Лист2!Q20</f>
        <v>3</v>
      </c>
      <c r="R20" s="105"/>
      <c r="S20" s="88"/>
      <c r="T20" s="90">
        <f>Лист2!T20</f>
        <v>0</v>
      </c>
      <c r="U20" s="89"/>
      <c r="V20" s="276"/>
      <c r="W20" s="276"/>
      <c r="X20" s="276"/>
      <c r="Y20" s="276"/>
      <c r="Z20" s="288">
        <f>Z19/AA19</f>
        <v>0.77500000000000002</v>
      </c>
      <c r="AA20" s="289"/>
      <c r="AB20" s="273">
        <f>AB19/AC19</f>
        <v>0.99290780141843971</v>
      </c>
      <c r="AC20" s="274"/>
      <c r="AD20" s="285"/>
    </row>
    <row r="21" spans="2:30" ht="23.1" customHeight="1" x14ac:dyDescent="0.25">
      <c r="B21" s="172">
        <v>5</v>
      </c>
      <c r="C21" s="265" t="str">
        <f>Лист1!C19</f>
        <v xml:space="preserve">«ХРОМТАУ»                                г.Хромтау </v>
      </c>
      <c r="D21" s="92">
        <f>Лист2!D21</f>
        <v>0</v>
      </c>
      <c r="E21" s="11" t="str">
        <f>Лист2!E21</f>
        <v>:</v>
      </c>
      <c r="F21" s="93">
        <f>Лист2!F21</f>
        <v>3</v>
      </c>
      <c r="G21" s="92">
        <f>Лист2!G21</f>
        <v>0</v>
      </c>
      <c r="H21" s="11" t="str">
        <f>Лист2!H21</f>
        <v>:</v>
      </c>
      <c r="I21" s="93">
        <v>3</v>
      </c>
      <c r="J21" s="92">
        <f>Лист2!J21</f>
        <v>0</v>
      </c>
      <c r="K21" s="11" t="str">
        <f>Лист2!K21</f>
        <v>:</v>
      </c>
      <c r="L21" s="93">
        <f>Лист2!L21</f>
        <v>3</v>
      </c>
      <c r="M21" s="92">
        <f>Лист2!M21</f>
        <v>0</v>
      </c>
      <c r="N21" s="11" t="str">
        <f>Лист2!N21</f>
        <v>:</v>
      </c>
      <c r="O21" s="93">
        <f>Лист2!O21</f>
        <v>3</v>
      </c>
      <c r="P21" s="281"/>
      <c r="Q21" s="101"/>
      <c r="R21" s="106"/>
      <c r="S21" s="92">
        <f>Лист2!S21</f>
        <v>0</v>
      </c>
      <c r="T21" s="11" t="str">
        <f>Лист2!T21</f>
        <v>:</v>
      </c>
      <c r="U21" s="93">
        <f>Лист2!U21</f>
        <v>0</v>
      </c>
      <c r="V21" s="275">
        <f>[2]Лист4!X21</f>
        <v>2</v>
      </c>
      <c r="W21" s="275">
        <f>E22+H22+K22+N22+T22</f>
        <v>0</v>
      </c>
      <c r="X21" s="275">
        <f>V21+W21</f>
        <v>2</v>
      </c>
      <c r="Y21" s="286">
        <f>Лист3!T22</f>
        <v>1</v>
      </c>
      <c r="Z21" s="66">
        <f>Лист3!R20</f>
        <v>7</v>
      </c>
      <c r="AA21" s="67">
        <f>Лист3!R21</f>
        <v>56</v>
      </c>
      <c r="AB21" s="69">
        <f>Лист3!S20</f>
        <v>1106</v>
      </c>
      <c r="AC21" s="70">
        <f>Лист3!S21</f>
        <v>1242</v>
      </c>
      <c r="AD21" s="284"/>
    </row>
    <row r="22" spans="2:30" ht="23.1" customHeight="1" thickBot="1" x14ac:dyDescent="0.3">
      <c r="B22" s="173"/>
      <c r="C22" s="283"/>
      <c r="D22" s="88"/>
      <c r="E22" s="90">
        <f>Лист2!E22</f>
        <v>0</v>
      </c>
      <c r="F22" s="89"/>
      <c r="G22" s="88"/>
      <c r="H22" s="90">
        <f>Лист2!H22</f>
        <v>0</v>
      </c>
      <c r="I22" s="89"/>
      <c r="J22" s="88"/>
      <c r="K22" s="90">
        <f>Лист2!K22</f>
        <v>0</v>
      </c>
      <c r="L22" s="89"/>
      <c r="M22" s="88"/>
      <c r="N22" s="90">
        <f>Лист2!N22</f>
        <v>0</v>
      </c>
      <c r="O22" s="89"/>
      <c r="P22" s="282"/>
      <c r="Q22" s="62"/>
      <c r="R22" s="61"/>
      <c r="S22" s="103"/>
      <c r="T22" s="104">
        <f>Лист2!T22</f>
        <v>0</v>
      </c>
      <c r="U22" s="105"/>
      <c r="V22" s="276"/>
      <c r="W22" s="276"/>
      <c r="X22" s="276"/>
      <c r="Y22" s="287">
        <f>Лист3!T23</f>
        <v>11</v>
      </c>
      <c r="Z22" s="288">
        <f>Z21/AA21</f>
        <v>0.125</v>
      </c>
      <c r="AA22" s="289"/>
      <c r="AB22" s="273">
        <f>AB21/AC21</f>
        <v>0.89049919484702089</v>
      </c>
      <c r="AC22" s="274"/>
      <c r="AD22" s="285"/>
    </row>
    <row r="23" spans="2:30" ht="23.1" customHeight="1" thickTop="1" x14ac:dyDescent="0.25">
      <c r="B23" s="172">
        <v>6</v>
      </c>
      <c r="C23" s="279" t="str">
        <f>Лист1!C21</f>
        <v>"МЕТАЛЛУРГ"                                              г. Темиртау Карагандинская обл.</v>
      </c>
      <c r="D23" s="92">
        <f>Лист2!D23</f>
        <v>0</v>
      </c>
      <c r="E23" s="11" t="str">
        <f>Лист2!E23</f>
        <v>:</v>
      </c>
      <c r="F23" s="93">
        <f>Лист2!F23</f>
        <v>0</v>
      </c>
      <c r="G23" s="92">
        <f>Лист2!G23</f>
        <v>0</v>
      </c>
      <c r="H23" s="11" t="str">
        <f>Лист2!H23</f>
        <v>:</v>
      </c>
      <c r="I23" s="93">
        <f>Лист2!I23</f>
        <v>0</v>
      </c>
      <c r="J23" s="92">
        <f>Лист2!J23</f>
        <v>0</v>
      </c>
      <c r="K23" s="11" t="str">
        <f>Лист2!K23</f>
        <v>:</v>
      </c>
      <c r="L23" s="93">
        <f>Лист2!L23</f>
        <v>0</v>
      </c>
      <c r="M23" s="92">
        <f>Лист2!M23</f>
        <v>0</v>
      </c>
      <c r="N23" s="11" t="str">
        <f>Лист2!N23</f>
        <v>:</v>
      </c>
      <c r="O23" s="93">
        <f>Лист2!O23</f>
        <v>0</v>
      </c>
      <c r="P23" s="92">
        <f>Лист2!P23</f>
        <v>0</v>
      </c>
      <c r="Q23" s="11" t="str">
        <f>Лист2!Q23</f>
        <v>:</v>
      </c>
      <c r="R23" s="93">
        <f>Лист2!R23</f>
        <v>0</v>
      </c>
      <c r="S23" s="101"/>
      <c r="T23" s="101"/>
      <c r="U23" s="101"/>
      <c r="V23" s="275">
        <f>[2]Лист4!X23</f>
        <v>11</v>
      </c>
      <c r="W23" s="275">
        <f>E24+H24+K24+N24+Q24</f>
        <v>0</v>
      </c>
      <c r="X23" s="275">
        <f>V23+W23</f>
        <v>11</v>
      </c>
      <c r="Y23" s="286">
        <f>Лист3!T25</f>
        <v>3</v>
      </c>
      <c r="Z23" s="71">
        <f>Лист3!R23</f>
        <v>15</v>
      </c>
      <c r="AA23" s="72">
        <f>Лист3!R24</f>
        <v>38</v>
      </c>
      <c r="AB23" s="73">
        <f>Лист3!S23</f>
        <v>1009</v>
      </c>
      <c r="AC23" s="74">
        <f>Лист3!S24</f>
        <v>1240</v>
      </c>
      <c r="AD23" s="284"/>
    </row>
    <row r="24" spans="2:30" ht="23.1" customHeight="1" thickBot="1" x14ac:dyDescent="0.3">
      <c r="B24" s="173"/>
      <c r="C24" s="280"/>
      <c r="D24" s="88"/>
      <c r="E24" s="94">
        <f>Лист2!E24</f>
        <v>0</v>
      </c>
      <c r="F24" s="89"/>
      <c r="G24" s="88"/>
      <c r="H24" s="94">
        <f>Лист2!H24</f>
        <v>0</v>
      </c>
      <c r="I24" s="89"/>
      <c r="J24" s="88"/>
      <c r="K24" s="94">
        <f>Лист2!K24</f>
        <v>0</v>
      </c>
      <c r="L24" s="89"/>
      <c r="M24" s="88"/>
      <c r="N24" s="94">
        <f>Лист2!N24</f>
        <v>0</v>
      </c>
      <c r="O24" s="89"/>
      <c r="P24" s="88"/>
      <c r="Q24" s="94">
        <f>Лист2!Q24</f>
        <v>0</v>
      </c>
      <c r="R24" s="89"/>
      <c r="S24" s="62"/>
      <c r="T24" s="62"/>
      <c r="U24" s="62"/>
      <c r="V24" s="276"/>
      <c r="W24" s="276"/>
      <c r="X24" s="276"/>
      <c r="Y24" s="287">
        <f>Лист3!T26</f>
        <v>0</v>
      </c>
      <c r="Z24" s="288">
        <f>Z23/AA23</f>
        <v>0.39473684210526316</v>
      </c>
      <c r="AA24" s="289"/>
      <c r="AB24" s="273">
        <f>AB23/AC23</f>
        <v>0.81370967741935485</v>
      </c>
      <c r="AC24" s="274"/>
      <c r="AD24" s="285"/>
    </row>
    <row r="26" spans="2:30" ht="18.75" x14ac:dyDescent="0.3">
      <c r="B26" s="1" t="s">
        <v>62</v>
      </c>
      <c r="I26" s="1"/>
      <c r="K26" s="100"/>
      <c r="L26" s="97"/>
      <c r="M26" s="19"/>
      <c r="R26" s="1" t="s">
        <v>56</v>
      </c>
      <c r="AB26" s="1"/>
    </row>
  </sheetData>
  <mergeCells count="82">
    <mergeCell ref="AB9:AD9"/>
    <mergeCell ref="AB11:AC12"/>
    <mergeCell ref="Y11:Y12"/>
    <mergeCell ref="AD11:AD12"/>
    <mergeCell ref="Z11:AA12"/>
    <mergeCell ref="B9:D9"/>
    <mergeCell ref="C11:C12"/>
    <mergeCell ref="D11:F12"/>
    <mergeCell ref="B11:B12"/>
    <mergeCell ref="S11:U12"/>
    <mergeCell ref="G11:I12"/>
    <mergeCell ref="P11:R12"/>
    <mergeCell ref="M11:O12"/>
    <mergeCell ref="B13:B14"/>
    <mergeCell ref="C13:C14"/>
    <mergeCell ref="D13:D14"/>
    <mergeCell ref="V13:V14"/>
    <mergeCell ref="W13:W14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J17:J18"/>
    <mergeCell ref="Z18:AA18"/>
    <mergeCell ref="G15:G16"/>
    <mergeCell ref="Y17:Y18"/>
    <mergeCell ref="V15:V16"/>
    <mergeCell ref="W15:W16"/>
    <mergeCell ref="B15:B16"/>
    <mergeCell ref="B17:B18"/>
    <mergeCell ref="C17:C18"/>
    <mergeCell ref="C15:C16"/>
    <mergeCell ref="B19:B20"/>
    <mergeCell ref="C19:C20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B7:AD7"/>
    <mergeCell ref="B1:AD1"/>
    <mergeCell ref="B2:AD2"/>
    <mergeCell ref="B3:AD3"/>
    <mergeCell ref="B4:AD4"/>
    <mergeCell ref="B5:AD5"/>
  </mergeCells>
  <phoneticPr fontId="10" type="noConversion"/>
  <pageMargins left="0.26" right="0.16" top="0.26" bottom="0.17" header="0.17" footer="0.17"/>
  <pageSetup paperSize="9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2021-03-16T12:53:38Z</dcterms:modified>
</cp:coreProperties>
</file>